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 2568\O6-แผนปฏิบัติการและความก้าวหน้า ในการดำเนินงานและการใช้งบประมาณประจำปี\"/>
    </mc:Choice>
  </mc:AlternateContent>
  <xr:revisionPtr revIDLastSave="0" documentId="13_ncr:1_{530B6EE0-8AE1-4941-B7B3-088401ADDE3B}" xr6:coauthVersionLast="47" xr6:coauthVersionMax="47" xr10:uidLastSave="{00000000-0000-0000-0000-000000000000}"/>
  <bookViews>
    <workbookView xWindow="-108" yWindow="-108" windowWidth="23256" windowHeight="12456" xr2:uid="{D2FAC729-40AA-4628-97B1-D666FB68145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K10" i="2"/>
  <c r="L10" i="2"/>
  <c r="D10" i="2"/>
  <c r="AJ231" i="1"/>
  <c r="AI231" i="1"/>
  <c r="AF231" i="1"/>
  <c r="AD231" i="1"/>
  <c r="AB231" i="1"/>
  <c r="G231" i="1"/>
  <c r="F231" i="1"/>
  <c r="E231" i="1"/>
  <c r="Z230" i="1"/>
  <c r="Y230" i="1"/>
  <c r="Z229" i="1"/>
  <c r="Y229" i="1"/>
  <c r="AG228" i="1"/>
  <c r="Z228" i="1"/>
  <c r="Y228" i="1"/>
  <c r="Z227" i="1"/>
  <c r="Y227" i="1"/>
  <c r="AG227" i="1" s="1"/>
  <c r="AG226" i="1"/>
  <c r="Y226" i="1"/>
  <c r="Z226" i="1" s="1"/>
  <c r="Z225" i="1"/>
  <c r="Y225" i="1"/>
  <c r="AG225" i="1" s="1"/>
  <c r="AG224" i="1"/>
  <c r="Z224" i="1"/>
  <c r="Y224" i="1"/>
  <c r="Z223" i="1"/>
  <c r="Y223" i="1"/>
  <c r="AG223" i="1" s="1"/>
  <c r="AG231" i="1" s="1"/>
  <c r="Z222" i="1"/>
  <c r="Y222" i="1"/>
  <c r="H222" i="1"/>
  <c r="Z221" i="1"/>
  <c r="Y221" i="1"/>
  <c r="H221" i="1"/>
  <c r="Y220" i="1"/>
  <c r="Z220" i="1" s="1"/>
  <c r="H220" i="1"/>
  <c r="Y219" i="1"/>
  <c r="H219" i="1"/>
  <c r="Z219" i="1" s="1"/>
  <c r="Z218" i="1"/>
  <c r="Y218" i="1"/>
  <c r="H218" i="1"/>
  <c r="Y217" i="1"/>
  <c r="H217" i="1"/>
  <c r="AC217" i="1" s="1"/>
  <c r="AC231" i="1" s="1"/>
  <c r="Y216" i="1"/>
  <c r="H216" i="1"/>
  <c r="Z216" i="1" s="1"/>
  <c r="Y215" i="1"/>
  <c r="Z215" i="1" s="1"/>
  <c r="H215" i="1"/>
  <c r="Y214" i="1"/>
  <c r="Z214" i="1" s="1"/>
  <c r="AI213" i="1"/>
  <c r="AA213" i="1"/>
  <c r="AA231" i="1" s="1"/>
  <c r="AA232" i="1" s="1"/>
  <c r="Y213" i="1"/>
  <c r="I213" i="1"/>
  <c r="H213" i="1"/>
  <c r="Z213" i="1" s="1"/>
  <c r="AJ208" i="1"/>
  <c r="AI208" i="1"/>
  <c r="AG208" i="1"/>
  <c r="AF208" i="1"/>
  <c r="AC208" i="1"/>
  <c r="AB208" i="1"/>
  <c r="G208" i="1"/>
  <c r="F208" i="1"/>
  <c r="E208" i="1"/>
  <c r="Y207" i="1"/>
  <c r="H207" i="1"/>
  <c r="Z207" i="1" s="1"/>
  <c r="Y206" i="1"/>
  <c r="H206" i="1"/>
  <c r="I199" i="1" s="1"/>
  <c r="Y204" i="1"/>
  <c r="H204" i="1"/>
  <c r="Z204" i="1" s="1"/>
  <c r="Y202" i="1"/>
  <c r="Z202" i="1" s="1"/>
  <c r="H202" i="1"/>
  <c r="Y200" i="1"/>
  <c r="AE199" i="1" s="1"/>
  <c r="AE208" i="1" s="1"/>
  <c r="H200" i="1"/>
  <c r="Z200" i="1" s="1"/>
  <c r="AA199" i="1"/>
  <c r="AH199" i="1" s="1"/>
  <c r="AH208" i="1" s="1"/>
  <c r="Y199" i="1"/>
  <c r="H199" i="1"/>
  <c r="Z199" i="1" s="1"/>
  <c r="Z198" i="1"/>
  <c r="Y198" i="1"/>
  <c r="H198" i="1"/>
  <c r="Z197" i="1"/>
  <c r="Y197" i="1"/>
  <c r="H197" i="1"/>
  <c r="AA196" i="1"/>
  <c r="AA208" i="1" s="1"/>
  <c r="Z196" i="1"/>
  <c r="Y196" i="1"/>
  <c r="H196" i="1"/>
  <c r="I196" i="1" s="1"/>
  <c r="AI191" i="1"/>
  <c r="AF191" i="1"/>
  <c r="AB191" i="1"/>
  <c r="G191" i="1"/>
  <c r="E191" i="1"/>
  <c r="Y190" i="1"/>
  <c r="H190" i="1"/>
  <c r="Z190" i="1" s="1"/>
  <c r="Y188" i="1"/>
  <c r="H188" i="1"/>
  <c r="Z188" i="1" s="1"/>
  <c r="Y186" i="1"/>
  <c r="H186" i="1"/>
  <c r="Z186" i="1" s="1"/>
  <c r="G186" i="1"/>
  <c r="Z184" i="1"/>
  <c r="Y184" i="1"/>
  <c r="AE184" i="1" s="1"/>
  <c r="H184" i="1"/>
  <c r="AA184" i="1" s="1"/>
  <c r="AH184" i="1" s="1"/>
  <c r="Z183" i="1"/>
  <c r="Y183" i="1"/>
  <c r="H183" i="1"/>
  <c r="Y181" i="1"/>
  <c r="H181" i="1"/>
  <c r="Z181" i="1" s="1"/>
  <c r="Y180" i="1"/>
  <c r="H180" i="1"/>
  <c r="Z180" i="1" s="1"/>
  <c r="Z179" i="1"/>
  <c r="Y179" i="1"/>
  <c r="AE179" i="1" s="1"/>
  <c r="H179" i="1"/>
  <c r="I179" i="1" s="1"/>
  <c r="Y178" i="1"/>
  <c r="Z178" i="1" s="1"/>
  <c r="H178" i="1"/>
  <c r="Y176" i="1"/>
  <c r="Z176" i="1" s="1"/>
  <c r="H176" i="1"/>
  <c r="Y175" i="1"/>
  <c r="AE168" i="1" s="1"/>
  <c r="Z174" i="1"/>
  <c r="Y174" i="1"/>
  <c r="H174" i="1"/>
  <c r="Y172" i="1"/>
  <c r="H172" i="1"/>
  <c r="Z172" i="1" s="1"/>
  <c r="Y171" i="1"/>
  <c r="H171" i="1"/>
  <c r="Z171" i="1" s="1"/>
  <c r="Y170" i="1"/>
  <c r="H170" i="1"/>
  <c r="Z170" i="1" s="1"/>
  <c r="Z169" i="1"/>
  <c r="Y169" i="1"/>
  <c r="Y168" i="1"/>
  <c r="H168" i="1"/>
  <c r="AA168" i="1" s="1"/>
  <c r="AH168" i="1" s="1"/>
  <c r="F168" i="1"/>
  <c r="F191" i="1" s="1"/>
  <c r="Y167" i="1"/>
  <c r="AG160" i="1" s="1"/>
  <c r="AG191" i="1" s="1"/>
  <c r="H167" i="1"/>
  <c r="AC160" i="1" s="1"/>
  <c r="Y166" i="1"/>
  <c r="H166" i="1"/>
  <c r="Z166" i="1" s="1"/>
  <c r="Y165" i="1"/>
  <c r="Z165" i="1" s="1"/>
  <c r="H165" i="1"/>
  <c r="Y164" i="1"/>
  <c r="H164" i="1"/>
  <c r="Z164" i="1" s="1"/>
  <c r="Y163" i="1"/>
  <c r="H163" i="1"/>
  <c r="AA160" i="1" s="1"/>
  <c r="Y161" i="1"/>
  <c r="H161" i="1"/>
  <c r="Z161" i="1" s="1"/>
  <c r="Y160" i="1"/>
  <c r="AE160" i="1" s="1"/>
  <c r="I160" i="1"/>
  <c r="H160" i="1"/>
  <c r="H191" i="1" s="1"/>
  <c r="AJ155" i="1"/>
  <c r="AG155" i="1"/>
  <c r="AD155" i="1"/>
  <c r="AC155" i="1"/>
  <c r="G155" i="1"/>
  <c r="E155" i="1"/>
  <c r="Y153" i="1"/>
  <c r="H153" i="1"/>
  <c r="Z153" i="1" s="1"/>
  <c r="Z151" i="1"/>
  <c r="Y151" i="1"/>
  <c r="H151" i="1"/>
  <c r="AF149" i="1"/>
  <c r="AB149" i="1"/>
  <c r="AI149" i="1" s="1"/>
  <c r="Y149" i="1"/>
  <c r="I149" i="1"/>
  <c r="H149" i="1"/>
  <c r="Z149" i="1" s="1"/>
  <c r="Y147" i="1"/>
  <c r="H147" i="1"/>
  <c r="Z147" i="1" s="1"/>
  <c r="Y145" i="1"/>
  <c r="H145" i="1"/>
  <c r="Z145" i="1" s="1"/>
  <c r="Y143" i="1"/>
  <c r="Z143" i="1" s="1"/>
  <c r="H143" i="1"/>
  <c r="F143" i="1"/>
  <c r="Y141" i="1"/>
  <c r="F141" i="1"/>
  <c r="H141" i="1" s="1"/>
  <c r="Z141" i="1" s="1"/>
  <c r="Y139" i="1"/>
  <c r="F139" i="1"/>
  <c r="H139" i="1" s="1"/>
  <c r="Z139" i="1" s="1"/>
  <c r="Y137" i="1"/>
  <c r="Z137" i="1" s="1"/>
  <c r="H137" i="1"/>
  <c r="I135" i="1" s="1"/>
  <c r="F137" i="1"/>
  <c r="F155" i="1" s="1"/>
  <c r="Y135" i="1"/>
  <c r="AF135" i="1" s="1"/>
  <c r="H135" i="1"/>
  <c r="Z134" i="1"/>
  <c r="Y134" i="1"/>
  <c r="Z133" i="1"/>
  <c r="Y133" i="1"/>
  <c r="Y132" i="1"/>
  <c r="H132" i="1"/>
  <c r="Z132" i="1" s="1"/>
  <c r="Y131" i="1"/>
  <c r="Z131" i="1" s="1"/>
  <c r="Z130" i="1"/>
  <c r="Y130" i="1"/>
  <c r="Y129" i="1"/>
  <c r="H129" i="1"/>
  <c r="Z129" i="1" s="1"/>
  <c r="Z127" i="1"/>
  <c r="Y127" i="1"/>
  <c r="Y126" i="1"/>
  <c r="Z126" i="1" s="1"/>
  <c r="I126" i="1"/>
  <c r="AA125" i="1"/>
  <c r="Y124" i="1"/>
  <c r="H124" i="1"/>
  <c r="Z124" i="1" s="1"/>
  <c r="Y123" i="1"/>
  <c r="AF123" i="1" s="1"/>
  <c r="I123" i="1"/>
  <c r="H123" i="1"/>
  <c r="AB123" i="1" s="1"/>
  <c r="AI123" i="1" s="1"/>
  <c r="AE122" i="1"/>
  <c r="AH122" i="1" s="1"/>
  <c r="AA122" i="1"/>
  <c r="Y122" i="1"/>
  <c r="Z122" i="1" s="1"/>
  <c r="I122" i="1"/>
  <c r="Z121" i="1"/>
  <c r="Y121" i="1"/>
  <c r="Y120" i="1"/>
  <c r="Z120" i="1" s="1"/>
  <c r="Z119" i="1"/>
  <c r="Y119" i="1"/>
  <c r="Y117" i="1"/>
  <c r="Z117" i="1" s="1"/>
  <c r="Y116" i="1"/>
  <c r="Z116" i="1" s="1"/>
  <c r="Z115" i="1"/>
  <c r="Y115" i="1"/>
  <c r="Z114" i="1"/>
  <c r="Y114" i="1"/>
  <c r="Y112" i="1"/>
  <c r="Z112" i="1" s="1"/>
  <c r="Z111" i="1"/>
  <c r="Y111" i="1"/>
  <c r="Y109" i="1"/>
  <c r="AF106" i="1" s="1"/>
  <c r="Z107" i="1"/>
  <c r="Y107" i="1"/>
  <c r="AB106" i="1"/>
  <c r="AI106" i="1" s="1"/>
  <c r="Z106" i="1"/>
  <c r="Y106" i="1"/>
  <c r="I106" i="1"/>
  <c r="Z105" i="1"/>
  <c r="Y105" i="1"/>
  <c r="Y104" i="1"/>
  <c r="Z104" i="1" s="1"/>
  <c r="AA103" i="1"/>
  <c r="AH103" i="1" s="1"/>
  <c r="Y103" i="1"/>
  <c r="AE103" i="1" s="1"/>
  <c r="I103" i="1"/>
  <c r="Y102" i="1"/>
  <c r="H102" i="1"/>
  <c r="Z102" i="1" s="1"/>
  <c r="Y101" i="1"/>
  <c r="H101" i="1"/>
  <c r="Z101" i="1" s="1"/>
  <c r="Y100" i="1"/>
  <c r="H100" i="1"/>
  <c r="Z100" i="1" s="1"/>
  <c r="Y99" i="1"/>
  <c r="H99" i="1"/>
  <c r="Z99" i="1" s="1"/>
  <c r="Y98" i="1"/>
  <c r="H98" i="1"/>
  <c r="Z98" i="1" s="1"/>
  <c r="Y97" i="1"/>
  <c r="H97" i="1"/>
  <c r="Z97" i="1" s="1"/>
  <c r="Y96" i="1"/>
  <c r="H96" i="1"/>
  <c r="Z96" i="1" s="1"/>
  <c r="Y95" i="1"/>
  <c r="H95" i="1"/>
  <c r="Z95" i="1" s="1"/>
  <c r="Y93" i="1"/>
  <c r="H93" i="1"/>
  <c r="Z93" i="1" s="1"/>
  <c r="Y91" i="1"/>
  <c r="H91" i="1"/>
  <c r="AA84" i="1" s="1"/>
  <c r="Y89" i="1"/>
  <c r="H89" i="1"/>
  <c r="Z89" i="1" s="1"/>
  <c r="Y87" i="1"/>
  <c r="H87" i="1"/>
  <c r="Z87" i="1" s="1"/>
  <c r="Y86" i="1"/>
  <c r="H86" i="1"/>
  <c r="I84" i="1" s="1"/>
  <c r="AF84" i="1"/>
  <c r="AF155" i="1" s="1"/>
  <c r="AB84" i="1"/>
  <c r="Y84" i="1"/>
  <c r="AE84" i="1" s="1"/>
  <c r="H84" i="1"/>
  <c r="Z84" i="1" s="1"/>
  <c r="Y83" i="1"/>
  <c r="AE83" i="1" s="1"/>
  <c r="I83" i="1"/>
  <c r="H83" i="1"/>
  <c r="AA83" i="1" s="1"/>
  <c r="AH83" i="1" s="1"/>
  <c r="Z82" i="1"/>
  <c r="Y82" i="1"/>
  <c r="H82" i="1"/>
  <c r="Y81" i="1"/>
  <c r="H81" i="1"/>
  <c r="Z81" i="1" s="1"/>
  <c r="Z79" i="1"/>
  <c r="Y79" i="1"/>
  <c r="AE79" i="1" s="1"/>
  <c r="H79" i="1"/>
  <c r="I79" i="1" s="1"/>
  <c r="Y78" i="1"/>
  <c r="Z78" i="1" s="1"/>
  <c r="Z77" i="1"/>
  <c r="Y77" i="1"/>
  <c r="Z76" i="1"/>
  <c r="Y76" i="1"/>
  <c r="Y75" i="1"/>
  <c r="Z75" i="1" s="1"/>
  <c r="Z74" i="1"/>
  <c r="Y74" i="1"/>
  <c r="Y73" i="1"/>
  <c r="Z73" i="1" s="1"/>
  <c r="AA71" i="1"/>
  <c r="Y71" i="1"/>
  <c r="AE71" i="1" s="1"/>
  <c r="I71" i="1"/>
  <c r="I155" i="1" s="1"/>
  <c r="G67" i="1"/>
  <c r="E67" i="1"/>
  <c r="Y66" i="1"/>
  <c r="H66" i="1"/>
  <c r="Z66" i="1" s="1"/>
  <c r="Z65" i="1"/>
  <c r="Y65" i="1"/>
  <c r="H65" i="1"/>
  <c r="I65" i="1" s="1"/>
  <c r="AD65" i="1" s="1"/>
  <c r="AD67" i="1" s="1"/>
  <c r="AE63" i="1"/>
  <c r="Y63" i="1"/>
  <c r="H63" i="1"/>
  <c r="AA63" i="1" s="1"/>
  <c r="Y62" i="1"/>
  <c r="I62" i="1"/>
  <c r="H62" i="1"/>
  <c r="Z62" i="1" s="1"/>
  <c r="AE61" i="1"/>
  <c r="AA61" i="1"/>
  <c r="AH61" i="1" s="1"/>
  <c r="Z61" i="1"/>
  <c r="Y61" i="1"/>
  <c r="I61" i="1"/>
  <c r="H61" i="1"/>
  <c r="Z59" i="1"/>
  <c r="Y59" i="1"/>
  <c r="AE59" i="1" s="1"/>
  <c r="H59" i="1"/>
  <c r="AA59" i="1" s="1"/>
  <c r="AH59" i="1" s="1"/>
  <c r="Z57" i="1"/>
  <c r="Y57" i="1"/>
  <c r="H57" i="1"/>
  <c r="Z55" i="1"/>
  <c r="Y55" i="1"/>
  <c r="H55" i="1"/>
  <c r="Y53" i="1"/>
  <c r="H53" i="1"/>
  <c r="Z53" i="1" s="1"/>
  <c r="Y52" i="1"/>
  <c r="H52" i="1"/>
  <c r="Z52" i="1" s="1"/>
  <c r="Z50" i="1"/>
  <c r="Y50" i="1"/>
  <c r="H50" i="1"/>
  <c r="Z48" i="1"/>
  <c r="Y48" i="1"/>
  <c r="H48" i="1"/>
  <c r="AA45" i="1" s="1"/>
  <c r="AH45" i="1" s="1"/>
  <c r="Y46" i="1"/>
  <c r="H46" i="1"/>
  <c r="AB45" i="1" s="1"/>
  <c r="AI45" i="1" s="1"/>
  <c r="AF45" i="1"/>
  <c r="AE45" i="1"/>
  <c r="Z45" i="1"/>
  <c r="Y45" i="1"/>
  <c r="H45" i="1"/>
  <c r="Y44" i="1"/>
  <c r="Z44" i="1" s="1"/>
  <c r="Y43" i="1"/>
  <c r="H43" i="1"/>
  <c r="Z43" i="1" s="1"/>
  <c r="Z41" i="1"/>
  <c r="Y41" i="1"/>
  <c r="H41" i="1"/>
  <c r="Z39" i="1"/>
  <c r="Y39" i="1"/>
  <c r="H39" i="1"/>
  <c r="Y38" i="1"/>
  <c r="H38" i="1"/>
  <c r="Z38" i="1" s="1"/>
  <c r="Z37" i="1"/>
  <c r="Y37" i="1"/>
  <c r="AE37" i="1" s="1"/>
  <c r="H37" i="1"/>
  <c r="I37" i="1" s="1"/>
  <c r="Y36" i="1"/>
  <c r="AF36" i="1" s="1"/>
  <c r="H36" i="1"/>
  <c r="AB36" i="1" s="1"/>
  <c r="Y34" i="1"/>
  <c r="H34" i="1"/>
  <c r="Z34" i="1" s="1"/>
  <c r="Y33" i="1"/>
  <c r="Z33" i="1" s="1"/>
  <c r="H33" i="1"/>
  <c r="Z32" i="1"/>
  <c r="Y32" i="1"/>
  <c r="H32" i="1"/>
  <c r="Y31" i="1"/>
  <c r="AE31" i="1" s="1"/>
  <c r="I31" i="1"/>
  <c r="H31" i="1"/>
  <c r="AA31" i="1" s="1"/>
  <c r="AH31" i="1" s="1"/>
  <c r="Z30" i="1"/>
  <c r="Y30" i="1"/>
  <c r="H30" i="1"/>
  <c r="AB28" i="1" s="1"/>
  <c r="AI28" i="1" s="1"/>
  <c r="Y29" i="1"/>
  <c r="H29" i="1"/>
  <c r="AA28" i="1" s="1"/>
  <c r="AH28" i="1" s="1"/>
  <c r="AF28" i="1"/>
  <c r="AE28" i="1"/>
  <c r="Z28" i="1"/>
  <c r="Y28" i="1"/>
  <c r="H28" i="1"/>
  <c r="AE26" i="1"/>
  <c r="Y26" i="1"/>
  <c r="I26" i="1"/>
  <c r="H26" i="1"/>
  <c r="AA26" i="1" s="1"/>
  <c r="AH26" i="1" s="1"/>
  <c r="Y25" i="1"/>
  <c r="Z25" i="1" s="1"/>
  <c r="Y24" i="1"/>
  <c r="H24" i="1"/>
  <c r="Z24" i="1" s="1"/>
  <c r="Y22" i="1"/>
  <c r="H22" i="1"/>
  <c r="Z22" i="1" s="1"/>
  <c r="Y21" i="1"/>
  <c r="H21" i="1"/>
  <c r="Z21" i="1" s="1"/>
  <c r="Y19" i="1"/>
  <c r="H19" i="1"/>
  <c r="Z19" i="1" s="1"/>
  <c r="Y17" i="1"/>
  <c r="H17" i="1"/>
  <c r="Z17" i="1" s="1"/>
  <c r="Y15" i="1"/>
  <c r="H15" i="1"/>
  <c r="Z15" i="1" s="1"/>
  <c r="Y13" i="1"/>
  <c r="H13" i="1"/>
  <c r="AB4" i="1" s="1"/>
  <c r="Y11" i="1"/>
  <c r="H11" i="1"/>
  <c r="Z11" i="1" s="1"/>
  <c r="Y10" i="1"/>
  <c r="H10" i="1"/>
  <c r="Z10" i="1" s="1"/>
  <c r="Y8" i="1"/>
  <c r="H8" i="1"/>
  <c r="Z8" i="1" s="1"/>
  <c r="Y6" i="1"/>
  <c r="H6" i="1"/>
  <c r="I4" i="1" s="1"/>
  <c r="F6" i="1"/>
  <c r="F67" i="1" s="1"/>
  <c r="AJ4" i="1"/>
  <c r="AJ67" i="1" s="1"/>
  <c r="AK155" i="1" s="1"/>
  <c r="AI4" i="1"/>
  <c r="AH4" i="1"/>
  <c r="AG4" i="1"/>
  <c r="AG67" i="1" s="1"/>
  <c r="AF4" i="1"/>
  <c r="AE4" i="1"/>
  <c r="Y4" i="1"/>
  <c r="H4" i="1"/>
  <c r="AA4" i="1" s="1"/>
  <c r="AE155" i="1" l="1"/>
  <c r="AE156" i="1" s="1"/>
  <c r="AE67" i="1"/>
  <c r="AE68" i="1" s="1"/>
  <c r="AF67" i="1"/>
  <c r="AJ160" i="1"/>
  <c r="AJ191" i="1" s="1"/>
  <c r="AC191" i="1"/>
  <c r="AH125" i="1"/>
  <c r="AE191" i="1"/>
  <c r="AH84" i="1"/>
  <c r="I231" i="1"/>
  <c r="AA155" i="1"/>
  <c r="I208" i="1"/>
  <c r="AB67" i="1"/>
  <c r="AH160" i="1"/>
  <c r="AI36" i="1"/>
  <c r="AI67" i="1" s="1"/>
  <c r="Z135" i="1"/>
  <c r="I188" i="1"/>
  <c r="I191" i="1" s="1"/>
  <c r="AE213" i="1"/>
  <c r="AE231" i="1" s="1"/>
  <c r="AE232" i="1" s="1"/>
  <c r="I217" i="1"/>
  <c r="Z4" i="1"/>
  <c r="AA79" i="1"/>
  <c r="AH79" i="1" s="1"/>
  <c r="Z109" i="1"/>
  <c r="AE125" i="1"/>
  <c r="Z6" i="1"/>
  <c r="Z13" i="1"/>
  <c r="Z26" i="1"/>
  <c r="I59" i="1"/>
  <c r="AI84" i="1"/>
  <c r="Z91" i="1"/>
  <c r="AB135" i="1"/>
  <c r="AI135" i="1" s="1"/>
  <c r="Z160" i="1"/>
  <c r="Z163" i="1"/>
  <c r="Z167" i="1"/>
  <c r="Z175" i="1"/>
  <c r="I184" i="1"/>
  <c r="Z206" i="1"/>
  <c r="H67" i="1"/>
  <c r="Z31" i="1"/>
  <c r="AA37" i="1"/>
  <c r="AH37" i="1" s="1"/>
  <c r="AH67" i="1" s="1"/>
  <c r="AH68" i="1" s="1"/>
  <c r="Z83" i="1"/>
  <c r="AA179" i="1"/>
  <c r="AH179" i="1" s="1"/>
  <c r="I36" i="1"/>
  <c r="Z217" i="1"/>
  <c r="AC4" i="1"/>
  <c r="AC67" i="1" s="1"/>
  <c r="Z36" i="1"/>
  <c r="Z71" i="1"/>
  <c r="Z86" i="1"/>
  <c r="Z123" i="1"/>
  <c r="I168" i="1"/>
  <c r="Z29" i="1"/>
  <c r="Z46" i="1"/>
  <c r="I28" i="1"/>
  <c r="I67" i="1" s="1"/>
  <c r="Z168" i="1"/>
  <c r="I45" i="1"/>
  <c r="H155" i="1"/>
  <c r="I63" i="1"/>
  <c r="AH71" i="1"/>
  <c r="AH155" i="1" s="1"/>
  <c r="Z103" i="1"/>
  <c r="H208" i="1"/>
  <c r="H231" i="1"/>
  <c r="Z63" i="1"/>
  <c r="AI155" i="1" l="1"/>
  <c r="AH156" i="1" s="1"/>
  <c r="AH213" i="1"/>
  <c r="AH231" i="1" s="1"/>
  <c r="AH232" i="1" s="1"/>
  <c r="AA191" i="1"/>
  <c r="AH191" i="1"/>
  <c r="AB155" i="1"/>
  <c r="AA67" i="1"/>
  <c r="AA68" i="1" s="1"/>
  <c r="AA156" i="1"/>
</calcChain>
</file>

<file path=xl/sharedStrings.xml><?xml version="1.0" encoding="utf-8"?>
<sst xmlns="http://schemas.openxmlformats.org/spreadsheetml/2006/main" count="845" uniqueCount="413">
  <si>
    <t>คุมงบ2567
คุมงบ 2568</t>
  </si>
  <si>
    <t>รวม: 35545425.55</t>
  </si>
  <si>
    <t>รอลง</t>
  </si>
  <si>
    <t>ลงแล้ว</t>
  </si>
  <si>
    <t>ได้รับ</t>
  </si>
  <si>
    <t>ใช้ไปแล้ว</t>
  </si>
  <si>
    <t>คงเหลือ</t>
  </si>
  <si>
    <t>ลำดับ</t>
  </si>
  <si>
    <t>แผนงาน</t>
  </si>
  <si>
    <t>ชื่อโครงการ</t>
  </si>
  <si>
    <t>กิจกรรม</t>
  </si>
  <si>
    <t>งบประมาณ</t>
  </si>
  <si>
    <t>รวมทั้งสิ้น</t>
  </si>
  <si>
    <t>แหล่งเงิน</t>
  </si>
  <si>
    <t>ผู้รับผิดชอบ</t>
  </si>
  <si>
    <t>ซื้อ</t>
  </si>
  <si>
    <t>จ้าง</t>
  </si>
  <si>
    <t>รวม</t>
  </si>
  <si>
    <t>อุดหนุนรายหัว</t>
  </si>
  <si>
    <t>กิจกรรมพัฒนาผู้เรียน</t>
  </si>
  <si>
    <t>รายได้สถานศึกษา</t>
  </si>
  <si>
    <t>ตอบแทน</t>
  </si>
  <si>
    <t>ใช้สอย</t>
  </si>
  <si>
    <t>วัสดุ</t>
  </si>
  <si>
    <t>บริหารงานวิชาการ</t>
  </si>
  <si>
    <t>พัฒนาคุณภาพวิชาการเพื่อส่งเสริมความเป็นเลิศ</t>
  </si>
  <si>
    <t>1. จ้างเหมาบริการจัดทำป้ายประชาสัมพันธ์การรับสมัครนักเรียน ปีการศึกษา 2567</t>
  </si>
  <si>
    <t>ศิรินันท์ ชัยผล</t>
  </si>
  <si>
    <t>จ35/68</t>
  </si>
  <si>
    <t>2. จัดซื้อโปรแกรม Student Care //บัตรนักเรียน</t>
  </si>
  <si>
    <t>อาณัติ กันทะพิงค์</t>
  </si>
  <si>
    <t>10ตค67</t>
  </si>
  <si>
    <t>3. จัดทำแบบวัดผลประเมินผลผู้เรียน (ปพ.1,ปพ.2)</t>
  </si>
  <si>
    <t>รุ่งทิวา จันธิจร</t>
  </si>
  <si>
    <t>4. จัดซื้อวัสดุวิชาการและวัสดุตกแต่งชั้นเรียน จำนวน 22 ห้องเรียนๆ ละ 2,000 บาท</t>
  </si>
  <si>
    <t>5. จัดซื้อวัสดุ อุปกรณ์ห้องพิเศษต่างๆ จำนวน 13 ห้องเรียนๆ ละ 1,000 บาท</t>
  </si>
  <si>
    <t>4ซ13/68</t>
  </si>
  <si>
    <t>6. กิจกรรมการเปิดบ้านวิชาการ 2/2567</t>
  </si>
  <si>
    <t>นันทนา เทพเที่ยง</t>
  </si>
  <si>
    <t>7. นำนักเรียนเข้าร่วมกิจกรรมวิชาการต่างๆ</t>
  </si>
  <si>
    <t>2จ14/68</t>
  </si>
  <si>
    <t>3จ15/68</t>
  </si>
  <si>
    <t>ซ22/68</t>
  </si>
  <si>
    <t>ซ23/68</t>
  </si>
  <si>
    <t>ซ24/68</t>
  </si>
  <si>
    <t>จ19/68</t>
  </si>
  <si>
    <t>ซ31/68</t>
  </si>
  <si>
    <t>ซ32/68</t>
  </si>
  <si>
    <t>จ22/68</t>
  </si>
  <si>
    <t>จ23/68</t>
  </si>
  <si>
    <t>จ24/68</t>
  </si>
  <si>
    <t>จ30/68</t>
  </si>
  <si>
    <t>8. แข่งทักษะงบเขตฯ//กีฬา</t>
  </si>
  <si>
    <t>9. จัดซื้อวัสดุ อุปกรณ์และครุภัณฑ์ สำหรับใช้ในการจัดกิจกรรมการเรียนการสอนของแต่ละกลุ่มสาระการเรียนรู้และการดำเนินกิจกรรมต่างๆ ของโรงเรียน (กลุ่มสาระละ 2,000 X 5 ไทย/สังคม/สุข/ต่างประเทศ/เด็กพิเศษ)</t>
  </si>
  <si>
    <t>10.จัดซื้อวัสดุ อุปกรณ์กีฬา</t>
  </si>
  <si>
    <t>อุเทน แก้วคำลือ</t>
  </si>
  <si>
    <t>11. จัดซื้อวัสดุ (กระดาษ A4)</t>
  </si>
  <si>
    <t>ปริญญาพร ชัยชมภู</t>
  </si>
  <si>
    <t>12. ค่าเช่าเครื่องถ่ายเอกสาร 2/2567</t>
  </si>
  <si>
    <t>จ03/68</t>
  </si>
  <si>
    <t>พัฒนาระบบประกันคุณภาพการศึกษา</t>
  </si>
  <si>
    <t>1. กิจกรรมพัฒนามาตรฐานการประกันคุณภาพภายใน</t>
  </si>
  <si>
    <t>เกวลี ครินชัย</t>
  </si>
  <si>
    <t>ส่งเสริมรักการอ่าน</t>
  </si>
  <si>
    <t>1. จัดซื้อวัสดุ อุปกรณ์สำหรับใช้ในการดำเนินการงานห้องสมุดโรงเรียน</t>
  </si>
  <si>
    <t>เกวลี / อาณัติ / วันเพ็ญ</t>
  </si>
  <si>
    <t>2. จัดซื้อหนังสือ วารสาร สื่ออิเล็กทรอนิกส์</t>
  </si>
  <si>
    <t>3. กิจกรรมวันส่งเสริมรักการอ่าน</t>
  </si>
  <si>
    <t xml:space="preserve">พัฒนาศักยภาพผู้เรียนปฐมวัยยุคใหม่ เก่ง ดี มีสุข </t>
  </si>
  <si>
    <t>1. จัดซื้อเครื่องเล่นสนามและอุปกรณ์ตกแต่ง</t>
  </si>
  <si>
    <t>พัทยา ทาเกิด</t>
  </si>
  <si>
    <t>2. จัดซื้อวัสดุ อุปกรณ์ของเล่นเสริมพัฒนาการ หนังสือนิทาน</t>
  </si>
  <si>
    <t>3. จัดทำแบบฝึกเสริมประสบการณ์ บอร์ดความรู้หน้าห้องเรียน</t>
  </si>
  <si>
    <t>4.วัสดุอุปกรณ์ในการดำเนินการบ้านนักวิทยาศาสตร์น้อย</t>
  </si>
  <si>
    <t>จิตศึกษาบ่มเพาะปัญญาภายใน</t>
  </si>
  <si>
    <t>1. จัดซื้อวัสดุ อุปกรณ์สำหรับกิจกรรมจิตศึกษาบ่มเพาะปัญญาภายในและกิจกรรม Body Scan (เบากาย สบายใจ)</t>
  </si>
  <si>
    <t>กมลวรรณ์ ธุระการ</t>
  </si>
  <si>
    <t>พัฒนาศักยภาพทางวิทยาศาสตร์ คณิตศาสตร์และเทคโนโลยี(โรงเรียนคุณภาพ SMT)</t>
  </si>
  <si>
    <t>1. จัดหาสื่อ วัสดุ อุปกรณ์ ครุภัณฑ์สำหรับใช้ในการจัดกิจกรรมการสอนวิทยาศาสตร์</t>
  </si>
  <si>
    <t>อังศณา กันธิยะ,นันทนา เทพเที่ยง</t>
  </si>
  <si>
    <t>2. จัดหาสื่อ วัสดุ อุปกรณ์ ครุภัณฑ์สำหรับใช้ในการจัดกิจกรรมการสอนคณิตศาสตร์</t>
  </si>
  <si>
    <t>อุบลวรรณ ขันแข็ง,รุ่งทิวา จันธิจร</t>
  </si>
  <si>
    <t>3. จัดหาสื่อ วัสดุ อุปกรณ์ ครุภัณฑ์สำหรับใช้ในการจัดกิจกรรมการสอนวิทยาการคำนวณ</t>
  </si>
  <si>
    <t>ขนิษฐา กาตั้ง</t>
  </si>
  <si>
    <t>ซ04/68</t>
  </si>
  <si>
    <t>4. ปรับปรุง ซ่อมแซมระบบเครือข่ายอินเทอร์เน็ตและห้องปฏิบัติการคอมพิวเตอร์</t>
  </si>
  <si>
    <t>5. จัดซื้อ จัดหาวัสดุ อุปกรณ์ ครุภัณฑ์เทคโนโลยีที่ทันสมัย</t>
  </si>
  <si>
    <t>จ02/68</t>
  </si>
  <si>
    <t>ซ33/68</t>
  </si>
  <si>
    <t>ซ36/68</t>
  </si>
  <si>
    <t>ซ53/68</t>
  </si>
  <si>
    <t xml:space="preserve">พัฒนากิจกรรมการเรียนการสอนทางการเรียนรู้และพัฒนาความสามารถเฉพาะด้านศิลปนาฏดุริยางค์
</t>
  </si>
  <si>
    <t>1. จัดซื้อวัสดุ อุปกรณ์การประกวดวาดภาพ“ศิลปินน้อย BNK ครั้งที่ 4"</t>
  </si>
  <si>
    <t>อัจฉรา วงค์คำแดง</t>
  </si>
  <si>
    <t>2. กิจกรรมศิลปะนอกห้องเรียน วาดภาพบริเวณกำแพงหลังห้องศิลปะ (3x10 ตร.ม.)</t>
  </si>
  <si>
    <t>ซ40/68</t>
  </si>
  <si>
    <t>3. ซื้อวัสดุ อุปกรณ์ศิลปะกับทักษะอาชีพกระถางน่ารักและเครื่องปั้นดินเผา</t>
  </si>
  <si>
    <t>4. จัดซื้อและซ่อมแซมวัสดุ อุปกรณ์ ครุภัณฑ์ดนตรีไทย /เครื่องดนตรีสากล</t>
  </si>
  <si>
    <t>สัมพันธ์ คำฟู</t>
  </si>
  <si>
    <t>ซ09/68</t>
  </si>
  <si>
    <t>จ27/68</t>
  </si>
  <si>
    <t>ซ34/68</t>
  </si>
  <si>
    <t>5. การประกวดโฟล์คซอง THE STAR BNK # 3</t>
  </si>
  <si>
    <t>6. ค่ายมหกรรมดนตรี bnk Music Festival Camp พัฒนาความเป็นเลิศทางด้านดนตรี</t>
  </si>
  <si>
    <t>จ20/68</t>
  </si>
  <si>
    <t>ซ25/68</t>
  </si>
  <si>
    <t>8. ปรับปรุงซ่อมแซมห้องศิลปะ (จัดซื้อพัดลม)</t>
  </si>
  <si>
    <t>9. จัดหาเครื่องแต่งกาย เครื่องประดับชุดการแสดงนาฏศิลป์ อุปกรณ์ประกอบฉาก</t>
  </si>
  <si>
    <t>อัมไพวรรณ เคหะลูน</t>
  </si>
  <si>
    <t>ซ26/68</t>
  </si>
  <si>
    <t>บ้านวิทยาศาสตร์น้อยระดับประถมศึกษา (Little Science House)</t>
  </si>
  <si>
    <t>บ้านวิทยาศาสตร์น้อยระดับประถมศึกษา</t>
  </si>
  <si>
    <t>ทรงธรรภ์ วงค์รัตน์</t>
  </si>
  <si>
    <t>พัฒนาครูและโรงเรียนเพื่อยกระดับคุณภาพการศึกษาอย่างต่อเนื่อง (TSQP)</t>
  </si>
  <si>
    <t>1. การขยายผลการอบรมระบบสารสนเทศ Q-Info</t>
  </si>
  <si>
    <t>จัดหาเครื่องคอมพิวเตอร์ ห้องปฏิบัติการคอมพิวเตอร์</t>
  </si>
  <si>
    <t>1. จัดหาเครื่องคอมพิวเตอร์นักเรียน</t>
  </si>
  <si>
    <t>จัดหาทุนการศึกษา</t>
  </si>
  <si>
    <t>1. จัดหาทุนการศึกษา</t>
  </si>
  <si>
    <t>วรรณพร สุภาคำ</t>
  </si>
  <si>
    <t>กสศ13พย67</t>
  </si>
  <si>
    <t>กสศ30มค68</t>
  </si>
  <si>
    <t>17กพ68</t>
  </si>
  <si>
    <t>เงินอุดหนุนปัจจัยพื้นฐานสำหรับนักเรียนยากจน</t>
  </si>
  <si>
    <t>1. ค่าจัดหาเสื้อผ้า วัสดุเครื่องแต่งกาย/แจกเงินสด/อาหารกลางวัน</t>
  </si>
  <si>
    <t>ปัจจัยพื้นฐาน</t>
  </si>
  <si>
    <t>2. แจกเงินสด ม.3 ทัศนศึกษา</t>
  </si>
  <si>
    <t>รวมงบประมาณบริหารงานวิชาการ</t>
  </si>
  <si>
    <t>บริหารกิจการนร.</t>
  </si>
  <si>
    <t>พัฒนาระบบสำนักงานกิจการนักเรียน</t>
  </si>
  <si>
    <t>1.กิจกรรมส่งเสริมระเบียบวินัยนักเรียน</t>
  </si>
  <si>
    <t>ซ35/68</t>
  </si>
  <si>
    <t>- จัดซื้อเครื่องปรินเตอร์</t>
  </si>
  <si>
    <t>- จัดซื้อวัสดุอุปกรณ์สำนักงาน/จัดทำคู่มือครูและนักเรียน</t>
  </si>
  <si>
    <t>2.กิจกรรมงานประชาสัมพันธ์นักเรียน</t>
  </si>
  <si>
    <t>-ทำบอร์ดประชาสัมพันธ์/สารสนเทศ</t>
  </si>
  <si>
    <t>-ค่าวัสดุ/อุปกรณ์ซ่อมบำรุงห้องประชาสัมพันธ์นักเรียน</t>
  </si>
  <si>
    <t>-ฝึกหัดนักประชาสัมพันธ์ (ดีเจวัยใส)</t>
  </si>
  <si>
    <t>ศูนย์การเรียนรู้ตามหลักปรัชญาเศรษฐกิจพอเพียง</t>
  </si>
  <si>
    <t>1. กิจกรรมเกษตรพอเพียง</t>
  </si>
  <si>
    <t>อธิพันธ์ กันทอน</t>
  </si>
  <si>
    <t>ซ28/68</t>
  </si>
  <si>
    <t>2. กิจกรรมโรงเรียนธนาคาร</t>
  </si>
  <si>
    <t xml:space="preserve">3. กิจกรรมสหกรณ์โรงเรียน </t>
  </si>
  <si>
    <t>BNK CAFÉ</t>
  </si>
  <si>
    <t>1. กิจกรรม BNK CAFÉ และ BNK BAKERY</t>
  </si>
  <si>
    <t>วันสำคัญ</t>
  </si>
  <si>
    <t>1. กิจกรรมวันลอยกระทงปี พ.ศ.2567 (ค่าจัดซื้อวัสดุ อุปกรณ์ในการทำกระทง ค่าจัดทำป้ายไวนิล)</t>
  </si>
  <si>
    <t>ซ02/68</t>
  </si>
  <si>
    <t>ซ03/68</t>
  </si>
  <si>
    <t>2.วันวชิราวุธ/วันสมเด็จพระมหาธีรราชเจ้า (ค่าจัดทำป้ายไวนิล)</t>
  </si>
  <si>
    <t>นายธวัช ทนันชัย
 นายอุเทน แก้วคำลือ
 นายอธิพันธ์ กันทอน</t>
  </si>
  <si>
    <t>3.กิจกรรม (5 ธันวา) วันคล้ายวันพระบรมราชสมภพ พระบาทสมเด็จพระปรมินทรมหาภูมิพลอดุลยเดช บรมนาถบพิตร (ร.9), วันชาติ วันพ่อแห่งชาติ (ค่าจัดทำป้ายไวนิล )</t>
  </si>
  <si>
    <t>นายเกรียงไกร ตาสา
 นายอาณัติ กันทะพิงค์
 นายอุเทน แก้วคำลือ
 นายอธิพันธ์ กันทอน</t>
  </si>
  <si>
    <t>จ13/68</t>
  </si>
  <si>
    <t>4.กิจกรรม (25 ธันวา)วันคริสต์มาสและวันขึ้นปีใหม่ พ.ศ.2566 (ค่าของรางวัลในการประกวดกิจกรรมต่างๆ ค่าวัสดุ อุปกรณ์ในการจัดสถานที่)</t>
  </si>
  <si>
    <t>นางสาวศิรินันท์ ชัยผล
 นางสาวจุฑามาศ ขัดตุ่น</t>
  </si>
  <si>
    <t>ซ30/68</t>
  </si>
  <si>
    <t>5.กิจกรรม (5 กุมภา) วันตรุษจีน</t>
  </si>
  <si>
    <t>น.ส.สุภานันท์ จันต๊ะอูป
 นางสาวจินตนา แซ่ลี</t>
  </si>
  <si>
    <t>ซ39/68</t>
  </si>
  <si>
    <t>6.กิจกรรม (26 มีนา) วันอำลาสถาบันปีการศึกษา 2566 (ค่าจัดทำป้ายไวนิล ค่าดอกไม้ในการจัดสถานที่ ค่าวัสดุอุปกรณ์ในการจัดทำซุ้มแสดงความยินดี)</t>
  </si>
  <si>
    <t>น.ส.นันทนา เทพเที่ยง
 นางสาวรุ่งทิวา จันธิจร
 นางสาวขนิษฐา กาตั้ง</t>
  </si>
  <si>
    <t>ซ50/68</t>
  </si>
  <si>
    <t>ซ51/68</t>
  </si>
  <si>
    <t>7.กิจกรรมประชุมผู้ปกครองนักเรียน และเครือข่ายผู้ปกครองนักเรียน ปีการศึกษา 2567 และ 2568</t>
  </si>
  <si>
    <t>นางอุบลวรรณ ขันแข็ง
 นางสาวรุ่งทิวา จันธิจร</t>
  </si>
  <si>
    <t>8.กิจกรรม (3มิถุนา) วันเฉลิมพระชนมพรรษา สมเด็จพระนางเจ้าสุทิดา พัชรสุธาพิมลลักษณ พระบรมราชินี (ค่าวัสดุ)</t>
  </si>
  <si>
    <t>น.ส. นันทนา เทพเที่ยงนางสาวสุภานันท์ จันต๊ะอูป</t>
  </si>
  <si>
    <t>9.กิจกรรม (มิถุนา) วันไหว้ครู 2568 -จัดกิจกรรมไหว้ครู/ประกวดพานไหว้ครู (ค่าของรางวัลในการประกวดกิจกรรมต่างๆ)</t>
  </si>
  <si>
    <t>น.ส. นันทนา เทพเที่ยง
 นายอาณัติ กันทะพิงค์
 นางสาวรุ่งทิวา จันธิจร</t>
  </si>
  <si>
    <t>10.กิจกรรมวันสุนทรภู่และวันภาษาไทย 2568 (ค่าของรางวัลในการประกวดกิจกรรมต่างๆ)</t>
  </si>
  <si>
    <t>นายอาณัติ กันทะพิงค์</t>
  </si>
  <si>
    <t>11.กิจกรรมวันเข้าพรรษา 2568 (ค่าเทียนพรรษา/เครื่องไทธรรม)</t>
  </si>
  <si>
    <t>นายธวัช ทนันชัย
 นางสาวนงนุช ใจคำปัน
 นายอุเทน แก้วคำลือ
 นางสาวกมลวรรณ ธุระการ</t>
  </si>
  <si>
    <t xml:space="preserve">12.กิจกรรมวันเฉลิมพระชนม พรรษา พระบาทสมเด็จพระปรเมนทรรามาธิบดีศรีสินทรมหาวชิราลงกรณ พระวชิรเกล้าเจ้าอยู่หัว </t>
  </si>
  <si>
    <t xml:space="preserve"> นายอุเทน แก้วคำลือ
 นายอธิพันธ์ กันทอน                                                          นายเกรียงไกร ตาสา</t>
  </si>
  <si>
    <t>13.กิจกรรม (12 สิงหา) วันเฉลิมพระชนม พรรษา สมเด็จพระนางเจ้าสิริกิติ์ พระบรมราชินีนาถ พระบรมราชชนนีพันปีหลวง และวันแม่แห่งชาติ (ค่าจัดทำป้ายไวนิล และค่าของรางวัลในการประกวดกิจกรรมต่างๆ)</t>
  </si>
  <si>
    <t>นางอัมไพวรรณ เคหะลูน
 น.ส.นันทนา เทพเที่ยง
 นางสาวรุ่งทิวา จันธิจร</t>
  </si>
  <si>
    <t>14.กิจกรรมวันวิชาการบูรณาการสู่ Active Learning (ค่าจัดทำป้ายไวนิล ค่าของรางวัลในการประกวดกิจกรรมต่างๆ ค่าวัสดุ อุปกรณ์ในการจัดกิจกรรมตามฐานต่างๆ)</t>
  </si>
  <si>
    <t>นางสาวศิรินันท์ ชัยผล
 นางสาวสุภานันท์ จันต๊ะอูป
 นางสาวนันทนา เทพเที่ยง
 นางอังศณา กันธิยะ
 นางสาวขนิษฐา กาตั้ง
 นายเกรียงไกร ตาสา</t>
  </si>
  <si>
    <t>ป้องกันและแก้ไขปัญหายาเสพติดและอบายมุขในสถานศึกษา</t>
  </si>
  <si>
    <t>1. จัดอบรมและให้ความรู้เกี่ยวกับพิษภัยของยาเสพติด (จากวิทยากร)</t>
  </si>
  <si>
    <t>นายสัมพันธ์ คำฟู</t>
  </si>
  <si>
    <t>2. กิจกรรมรณรงค์ป้องกันยาเสพติดในชุมชน</t>
  </si>
  <si>
    <t>3. จัดซื้ออุปกรณ์เครื่องตรวจสารเสพติด</t>
  </si>
  <si>
    <t>ส่งเสริมคุณธรรมจริยธรรม</t>
  </si>
  <si>
    <t>1.ติวธรรมะศึกษาและนำนักเรียนสอบธรรมศึกษาประจำปี 2567 (ม.1-ม.3)</t>
  </si>
  <si>
    <t>นางสาวพิมลมาศ ยะอนันต์และคณะ</t>
  </si>
  <si>
    <t>1.1 ค่าจ้างเหมารถ</t>
  </si>
  <si>
    <t>จ09/67</t>
  </si>
  <si>
    <t>1.2 ค่าอาหารและเครื่องดื่ม</t>
  </si>
  <si>
    <t>จ10/67</t>
  </si>
  <si>
    <t>2.กิจกรรมค่ายทักษะชีวิต (ม.1-3 ก่อนเปิดภาคเรียน 1/2568)</t>
  </si>
  <si>
    <t>2.1 ค่าอาหารและเครื่องดื่มสำหรับนักเรียน</t>
  </si>
  <si>
    <t>2.2 ค่าวัสดุอุปกรณ์ที่ใช้ในการอบรม</t>
  </si>
  <si>
    <t>2.3 ค่าวิทยากร</t>
  </si>
  <si>
    <t>2.4 วัสดุอุปกรณ์จัดทำป้ายโครงการ</t>
  </si>
  <si>
    <t>3.กิจกรรมโรงเรียนคุณธรรม 3 ดาว</t>
  </si>
  <si>
    <t>4.กิจกรรมธรรมะชำระใจ</t>
  </si>
  <si>
    <t>5.กิจกรรมธนาคารความดี</t>
  </si>
  <si>
    <t>6.กิจกรรมยิ้มง่าย ไหว้สวย ส่งเสริมอัตลักษณ์สถานศึกษา</t>
  </si>
  <si>
    <t>ระบบดูแลช่วยเหลือนักเรียน</t>
  </si>
  <si>
    <t>1. ซื้อวัสดุ อุปกรณ์ การเยี่ยมบ้าน คัดกรองนักเรียน จัดทำฐานข้อมูลนร.รายบุคคล</t>
  </si>
  <si>
    <t>นางสาวศิรินันท์ ชัยผล</t>
  </si>
  <si>
    <t>ลูกเสือ – เนตรนารี</t>
  </si>
  <si>
    <t>1. ลูกเสือ-เนตรนารีสำรอง Day Camp</t>
  </si>
  <si>
    <t>นางสาวกมลวรรณ์ ธุระการ</t>
  </si>
  <si>
    <t>2. ลูกเสือ-เนตรนารี กิจกรรมเดินทางไกลและอยู่ค่ายพักแรม ป.4-ม.3</t>
  </si>
  <si>
    <t>จ31/68</t>
  </si>
  <si>
    <t>จ32/68</t>
  </si>
  <si>
    <t>จ33/68</t>
  </si>
  <si>
    <t>จ34/68</t>
  </si>
  <si>
    <t>ซ42/68</t>
  </si>
  <si>
    <t>พ209/68</t>
  </si>
  <si>
    <t>ซ43/68</t>
  </si>
  <si>
    <t>ส่งเสริมประชาธิปไตยในโรงเรียน</t>
  </si>
  <si>
    <t>1.กิจกรรมทำความสะอาดเวรเขตพื้นที่</t>
  </si>
  <si>
    <t>นายอุเทน แก้วคำลือ</t>
  </si>
  <si>
    <t>2.กิจกรรมเลือกตั้งประธานสภานักเรียน</t>
  </si>
  <si>
    <t>ซ46/68</t>
  </si>
  <si>
    <t>3.กิจกรรมสภานักเรียน/กิจกรรมภายใน</t>
  </si>
  <si>
    <t>-ทำไวนิลโครงสร้างสภานักเรียน</t>
  </si>
  <si>
    <t>-ปรับปรุงห้องสภานักเรียน</t>
  </si>
  <si>
    <t>4.กิจกรรมจิตอาสา/ ภาวะผู้นำ</t>
  </si>
  <si>
    <t>-จัดซื้อเสื้อสามารถ/เสื้อทีมสภา</t>
  </si>
  <si>
    <t>-จัดชื้อวิทยุสื่อสารระยะไกล</t>
  </si>
  <si>
    <t>นำนักเรียนไปศึกษาเรียนรู้นอกสถานศึกษา</t>
  </si>
  <si>
    <t>1. ค่าพาหนะในการเดินทาง (อ.2-ม.2)</t>
  </si>
  <si>
    <t>นางสาวพิมลมาศ ยะอนันต์</t>
  </si>
  <si>
    <t>จ25/68</t>
  </si>
  <si>
    <t>2. ค่าใช้จ่ายสำหรับค่าอาหารว่างและเครื่องดื่ม (อ.2-ป.6)</t>
  </si>
  <si>
    <t>จ26/68</t>
  </si>
  <si>
    <t>2. ค่าใช้จ่ายสำหรับค่าธรรมเนียมและค่าใช้จ่ายอื่นๆ (อ.2-ป.6)</t>
  </si>
  <si>
    <t>พ208/68</t>
  </si>
  <si>
    <t>3. ค่าใช้จ่ายสำหรับค่าอาหาร อาหารว่าง(ม.1-ม.2)</t>
  </si>
  <si>
    <t>จ28/68</t>
  </si>
  <si>
    <t>3. ค่าใช้จ่ายสำหรับค่าธรรมเนียมและค่าใช้จ่ายอื่นๆ (ม.1-ม.2)</t>
  </si>
  <si>
    <t>จ29/68</t>
  </si>
  <si>
    <t>4. ค่าพาหนะในการเดินทาง (ม.3)</t>
  </si>
  <si>
    <t>นางสาวนันทนา เทพเที่ยง</t>
  </si>
  <si>
    <t>จ37/68</t>
  </si>
  <si>
    <t>5. ค่าใช้จ่ายสำหรับค่าอาหาร อาหารว่าง ค่าธรรมเนียมและค่าใช้จ่ายอื่นๆ (ม.3)</t>
  </si>
  <si>
    <t>นางอังศณา กันธิยะ</t>
  </si>
  <si>
    <t>การแข่งขันกีฬา – กรีฑา</t>
  </si>
  <si>
    <t>1. ค่าอุดหนุนประจำสีๆละ 4,000 บาท</t>
  </si>
  <si>
    <t>ซ14/68</t>
  </si>
  <si>
    <t>ซ15/68</t>
  </si>
  <si>
    <t>ซ16/68</t>
  </si>
  <si>
    <t>ซ17/68</t>
  </si>
  <si>
    <t>2. ค่าวัสดุการจัดการแข่งขัน/ของรางวัล</t>
  </si>
  <si>
    <t>จ18/68</t>
  </si>
  <si>
    <t>จ21/68</t>
  </si>
  <si>
    <t>ซ18/68</t>
  </si>
  <si>
    <t>ซ20/68</t>
  </si>
  <si>
    <t>ซ19/68</t>
  </si>
  <si>
    <t>3. ค่าพาหนะในการเดินทางไปแข่งขัน</t>
  </si>
  <si>
    <t>จ36/68</t>
  </si>
  <si>
    <t>รวมงบประมาณบริหารงานกิจการนักเรียน</t>
  </si>
  <si>
    <t>รับ</t>
  </si>
  <si>
    <t>บริหารงานทั่วไป</t>
  </si>
  <si>
    <t>ส่งเสริมสุขภาพและพัฒนาระบบสุขาภิบาลในโรงเรียน</t>
  </si>
  <si>
    <t>1. กิจกรรมปรับปรุงมาตรฐานห้องพยาบาล จัดซื้อเครื่องนอน ผ้าคลุมเตียงห้องพยาบาล</t>
  </si>
  <si>
    <t>-</t>
  </si>
  <si>
    <t>พิมลมาศ ยะอนันต์</t>
  </si>
  <si>
    <t>2 กิจกรรมจัดหาเวชภัณฑ์ยาจัดซื้อเวชภัณฑ์ยา</t>
  </si>
  <si>
    <t>ซ48/68</t>
  </si>
  <si>
    <t>3. กิจกรรมจัดซื้อแบบบันทึกสุขภาพประจำตัวนักเรียนนักเรียน ชั้น ป.1</t>
  </si>
  <si>
    <t>4. กิจกรรมยิ้มสวย รวยเสน่ห์ (โครงการเด็กเชียงใหม่เติบโตสมวัย)</t>
  </si>
  <si>
    <t>5. กิจกรรมสัปดาห์รณรงค์ ป้องกันไข้เลือดออก</t>
  </si>
  <si>
    <t>6. บริการเก็บสิ่งปฏิกูล (สูบส้วม)</t>
  </si>
  <si>
    <t>7. จัดทำกรมธรรม์ประกันอุบัติเหตุนักเรียนและบุคลากรโรงเรียน</t>
  </si>
  <si>
    <t>ปรับปรุง พัฒนาแหล่งเรียนรู้ในสถานศึกษา</t>
  </si>
  <si>
    <t>1. ปรับปรุง ซ่อมแซม ต่อเติมอาคารเรียน อาคารประกอบ สถานที่</t>
  </si>
  <si>
    <t>จ08/68</t>
  </si>
  <si>
    <t>จ12/68</t>
  </si>
  <si>
    <t>จ16/68</t>
  </si>
  <si>
    <t>จ17/68</t>
  </si>
  <si>
    <t>ซ41/68</t>
  </si>
  <si>
    <t>จ38/68</t>
  </si>
  <si>
    <t>จ39/68</t>
  </si>
  <si>
    <t>2. ซ่อมแซมรั้วโรงเรียน</t>
  </si>
  <si>
    <t>3. จัดทำโรงจอดรถสำหรับนักเรียน</t>
  </si>
  <si>
    <t>5. จัดซื้อต้นไม้/วัสดุ/อุปกรณ์ ปรับปรุงซ่อมแซมสวนหย่อมในบริเวณโรงเรียน</t>
  </si>
  <si>
    <t>ซ08/68</t>
  </si>
  <si>
    <t>6. ปรับปรุงซ่อมแซมโรงอาหาร</t>
  </si>
  <si>
    <t>จ01/68</t>
  </si>
  <si>
    <t>ซ01/68</t>
  </si>
  <si>
    <t>7. จัดหาและซ่อมบำรุงเครื่องดับเพลิงประจำอาคารเรียน</t>
  </si>
  <si>
    <t>ซ27/68</t>
  </si>
  <si>
    <t>8. ปรับปรุงระบบกล้องวงจรปิดโรงเรียน</t>
  </si>
  <si>
    <t>ประชาสัมพันธ์การศึกษา</t>
  </si>
  <si>
    <t>1. จัดซื้อวัสดุ อุปกรณ์เครื่องเสียง</t>
  </si>
  <si>
    <t>2. จัดทำวารสาร ป้ายนิเทศประชาสัมพันธ์โรงเรียน</t>
  </si>
  <si>
    <t>3. จัดซื้อพื้นที่เก็บข้อมูล 7,000 บาท/ปี Domain 714 บาท/ปี และค่าดูแลเว็บไซต์โรงเรียน 1,000 บาท/ปี iCloud 349 บาท</t>
  </si>
  <si>
    <t>4. กิจกรรมเสียงตามสาย</t>
  </si>
  <si>
    <t>ซ่อมแซม/บำรุง/จัดหา/จัดซื้อวัสดุอุปกรณ์และครุภัณฑ์</t>
  </si>
  <si>
    <t>1. ปรับปรุง ซ่อมแซม บำรุง รักษาวัสดุอุปกรณ์และครุภัณฑ์ที่ชำรุดเสียหาย</t>
  </si>
  <si>
    <t>จ11/68</t>
  </si>
  <si>
    <t>จ40/68</t>
  </si>
  <si>
    <t>2. จัดซื้อ จัดหาวัสดุ อุปกรณ์และครุภัณฑ์ที่ใช้ในการดำเนินกิจกรรมของโรงเรียน (อุปกรณ์ทำความสะอาด 20,000)</t>
  </si>
  <si>
    <t>ซ05/68</t>
  </si>
  <si>
    <t>ซ06/68</t>
  </si>
  <si>
    <t>ซ38/68</t>
  </si>
  <si>
    <t>ซ49/68</t>
  </si>
  <si>
    <t>สนองนโยบายรัฐและกิจกรรมเร่งด่วนของสถานศึกษา</t>
  </si>
  <si>
    <t>1. จัดซื้อวัสดุ อุปกรณ์ ครุภัณฑ์</t>
  </si>
  <si>
    <t>ผอ.จตุรงค์</t>
  </si>
  <si>
    <t>ซ10/68</t>
  </si>
  <si>
    <t>ซ11/68</t>
  </si>
  <si>
    <t>ซ12/68</t>
  </si>
  <si>
    <t>ซ21/68</t>
  </si>
  <si>
    <t>ซ29/68</t>
  </si>
  <si>
    <t>2. จ้างเหมาบริการ</t>
  </si>
  <si>
    <t>รวมงบประมาณบริหารงานทั่วไป</t>
  </si>
  <si>
    <t>บริหารงานงบประมาณ</t>
  </si>
  <si>
    <t>พัฒนาระบบงานการเงิน พัสดุและธุรการ</t>
  </si>
  <si>
    <t>1. จัดซื้อ จัดหาวัสดุ อุปกรณ์เพื่อพัฒนาระบบงานการเงิน</t>
  </si>
  <si>
    <t>อังศณา กันธิยะ</t>
  </si>
  <si>
    <t>2. จัดซื้อ จัดหาวัสดุ อุปกรณ์เพื่อพัฒนาระบบงานพัสดุ</t>
  </si>
  <si>
    <t>3. จัดซื้อ จัดหาวัสดุ อุปกรณ์เพื่อพัฒนาระบบงานธุรการ</t>
  </si>
  <si>
    <t>สาธารณูปโภค</t>
  </si>
  <si>
    <t>1. การซ่อมบำรุงระบบน้ำดื่ม</t>
  </si>
  <si>
    <t>2. การซ่อมบำรุงระบบควบคุมน้ำ</t>
  </si>
  <si>
    <t>ซ45/68</t>
  </si>
  <si>
    <t>3. การซ่อมบำรุงระบบไฟฟ้า</t>
  </si>
  <si>
    <t>ซ37/68</t>
  </si>
  <si>
    <t>ซ44/68</t>
  </si>
  <si>
    <t>4. การชำระค่าไฟฟ้า ค่าอินเทอร์เน็ต ค่าโทรศัพท์</t>
  </si>
  <si>
    <t>25ตค67</t>
  </si>
  <si>
    <t>11พย67</t>
  </si>
  <si>
    <t>11ธค67</t>
  </si>
  <si>
    <t>20ธค67</t>
  </si>
  <si>
    <t>10มค68</t>
  </si>
  <si>
    <t>7กพ68</t>
  </si>
  <si>
    <t>13มีค68</t>
  </si>
  <si>
    <t>5. จัดซื้อไส้กรองและสารใส่เครื่องกรองน้ำโรงเรียน</t>
  </si>
  <si>
    <t>6. ค่าน้ำมันเชื้อเพลิง</t>
  </si>
  <si>
    <t>รวมงบประมาณบริหารงานงบประมาณ</t>
  </si>
  <si>
    <t>บริหารงานบุคคล</t>
  </si>
  <si>
    <t>พัฒนาศักยภาพครูและบุคลากรทางการศึกษาสู่สากล</t>
  </si>
  <si>
    <t>ค่าลงทะเบียนการเข้ารับการอบรม ประชุม สัมมนา ศึกษาดูงาน ค่าพาหนะ ค่าเบี้ยเลี้ยง ค่าที่พัก</t>
  </si>
  <si>
    <t>จุฑามาศ ขัดตุ่น</t>
  </si>
  <si>
    <t>จ04/68</t>
  </si>
  <si>
    <t>2. กิจกรรมเสริมสร้างขวัญกำลังใจ ยกย่องเชิดชูเกียรติ</t>
  </si>
  <si>
    <t>3. งานมุฑิตาจิต</t>
  </si>
  <si>
    <t>ครูจ้างสอนเชี่ยวชาญเฉพาะสาขา</t>
  </si>
  <si>
    <t>1. ค่าจ้างครูต่างชาติสอนวิชาภาษาอังกฤษ จำนวน 2 คน (15,750x2x12เดือน)</t>
  </si>
  <si>
    <t>2. ค่าจ้างครูสอนวิชาภาษาจีน จำนวน 2 คน (17,250x2x12เดือน)</t>
  </si>
  <si>
    <t>3. ค่าจ้างครูสอนวิชาคอมพิวเตอร์ จำนวน 1 คน (10,000x1x12เดือน)</t>
  </si>
  <si>
    <t>4. ค่าจ้างครูสอนวิชาพลศึกษา จำนวน 1 คน (10,000x1x12เดือน)</t>
  </si>
  <si>
    <t>ธวัช ทนันชัย</t>
  </si>
  <si>
    <t>จ้างครูพี่เลี้ยงอนุบาล</t>
  </si>
  <si>
    <t>1. ค่าจ้างครูพี่เลี้ยงอนุบาล จำนวน 2 คน (9,450x2x12เดือน)</t>
  </si>
  <si>
    <t>จ้างเหมาบุคลากรทำความสะอาดอาคารเรียน</t>
  </si>
  <si>
    <t>1.จ้างเหมาแม่บ้าน (7,000x1x12เดือน)</t>
  </si>
  <si>
    <t>รวมเงินเดือนลูกจ้าง ปกส</t>
  </si>
  <si>
    <t>30ตค67</t>
  </si>
  <si>
    <t>29พย67</t>
  </si>
  <si>
    <t>27ธค67</t>
  </si>
  <si>
    <t>31มค68</t>
  </si>
  <si>
    <t>28กพ68</t>
  </si>
  <si>
    <t>6ธค67โคม</t>
  </si>
  <si>
    <t>25ธค67ทุนอาสา</t>
  </si>
  <si>
    <t>28กพ68ทุนเกรียงไกร</t>
  </si>
  <si>
    <t>13มีค68ทุน</t>
  </si>
  <si>
    <t xml:space="preserve">ครูจ้างสอนเชี่ยวชาญเฉพาะสาขา โครงการCEFR (โรงเรียนคุณภาพ) </t>
  </si>
  <si>
    <t xml:space="preserve">1. ค่าจ้างครูต่างชาติสอนวิชาภาษาอังกฤษ จำนวน 1คน </t>
  </si>
  <si>
    <t>งานตอบสนองนโยบาย</t>
  </si>
  <si>
    <t>จุฑามาศ  ขัดตุ่น</t>
  </si>
  <si>
    <t xml:space="preserve">2.ค่าจ้างครูสอนวิชาภาษาจีน จำนวน 1 คน </t>
  </si>
  <si>
    <t>รวมงบประมาณบริหารงานบุคคล</t>
  </si>
  <si>
    <t>ค่าหนังสือ</t>
  </si>
  <si>
    <t>จำนวน</t>
  </si>
  <si>
    <t>งบ</t>
  </si>
  <si>
    <t>จำนวนเงิน</t>
  </si>
  <si>
    <t>ค่าเครื่องแบบ</t>
  </si>
  <si>
    <t>ค่าอุปกรณ์</t>
  </si>
  <si>
    <t>อ2</t>
  </si>
  <si>
    <t>อ3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</si>
  <si>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</si>
  <si>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</si>
  <si>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</si>
  <si>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</si>
  <si>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</si>
  <si>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</si>
  <si>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</si>
  <si>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</si>
  <si>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</si>
  <si>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รายหัว</t>
  </si>
  <si>
    <t>ค่าใช้จ่าย</t>
  </si>
  <si>
    <t>คอลัมน์ 1</t>
  </si>
  <si>
    <t>คอลัมน์ 2</t>
  </si>
  <si>
    <t>คอลัมน์ 3</t>
  </si>
  <si>
    <t>คอลัมน์ 4</t>
  </si>
  <si>
    <t>ที่</t>
  </si>
  <si>
    <t>รายการ</t>
  </si>
  <si>
    <t>ประมาณ</t>
  </si>
  <si>
    <t>รวม(บาท)</t>
  </si>
  <si>
    <t>บาท</t>
  </si>
  <si>
    <t>ค่าไฟฟ้า</t>
  </si>
  <si>
    <t>อุดนุนรายหัว</t>
  </si>
  <si>
    <t>ค่าน้ำ</t>
  </si>
  <si>
    <t>ค่าโทรศัพท์</t>
  </si>
  <si>
    <t>นำ้มันรถ</t>
  </si>
  <si>
    <t>น้ำดื่ม</t>
  </si>
  <si>
    <t>ใหม่608</t>
  </si>
  <si>
    <t>วิชาการ(50%)</t>
  </si>
  <si>
    <t>โรงอาหาร</t>
  </si>
  <si>
    <t>บริหารทั่วไป(20%)</t>
  </si>
  <si>
    <t>กิจการนักเรียน(10%)</t>
  </si>
  <si>
    <t>บุคคล(10%)</t>
  </si>
  <si>
    <t>งบประมาณ(10%)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</si>
</sst>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rgb="FF000000"/>
      <name val="TH Sarabun New"/>
      <family val="2"/>
    </font>
    <font>
      <sz val="11"/>
      <color rgb="FF444746"/>
      <name val="TH Sarabun New"/>
      <family val="2"/>
    </font>
    <font>
      <sz val="14"/>
      <color rgb="FF07271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0"/>
      <color theme="1"/>
      <name val="TH Sarabun New"/>
      <family val="2"/>
      <charset val="222"/>
    </font>
    <font>
      <b/>
      <sz val="10"/>
      <name val="TH Sarabun New"/>
      <family val="2"/>
      <charset val="222"/>
    </font>
    <font>
      <sz val="10"/>
      <color theme="1"/>
      <name val="Arial"/>
      <family val="2"/>
    </font>
    <font>
      <b/>
      <sz val="16"/>
      <color theme="1"/>
      <name val="Leelawadee"/>
      <family val="2"/>
      <charset val="222"/>
    </font>
    <font>
      <sz val="14"/>
      <name val="TH Sarabun New"/>
      <family val="2"/>
    </font>
    <font>
      <b/>
      <sz val="10"/>
      <color rgb="FFFF0000"/>
      <name val="TH Sarabun New"/>
      <family val="2"/>
      <charset val="222"/>
    </font>
    <font>
      <b/>
      <sz val="10"/>
      <color rgb="FF0070C0"/>
      <name val="TH Sarabun New"/>
      <family val="2"/>
      <charset val="222"/>
    </font>
    <font>
      <sz val="12"/>
      <color theme="1"/>
      <name val="Sarabun"/>
    </font>
    <font>
      <sz val="10"/>
      <name val="TH Sarabun New"/>
      <family val="2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22"/>
      <color theme="1"/>
      <name val="TH Sarabun New"/>
      <family val="2"/>
    </font>
    <font>
      <sz val="10"/>
      <color theme="1"/>
      <name val="TH Sarabun New"/>
      <family val="2"/>
    </font>
    <font>
      <sz val="22"/>
      <name val="TH Sarabun New"/>
      <family val="2"/>
    </font>
    <font>
      <b/>
      <sz val="12"/>
      <color theme="1"/>
      <name val="TH Sarabun New"/>
      <family val="2"/>
      <charset val="222"/>
    </font>
    <font>
      <b/>
      <sz val="10"/>
      <color rgb="FF0000FF"/>
      <name val="TH Sarabun New"/>
      <family val="2"/>
      <charset val="222"/>
    </font>
    <font>
      <sz val="18"/>
      <color theme="1"/>
      <name val="TH Sarabun New"/>
      <family val="2"/>
    </font>
    <font>
      <sz val="18"/>
      <name val="TH Sarabun New"/>
      <family val="2"/>
    </font>
    <font>
      <b/>
      <sz val="18"/>
      <color theme="1"/>
      <name val="Leelawadee"/>
      <family val="2"/>
      <charset val="22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Sarabun"/>
    </font>
    <font>
      <b/>
      <sz val="14"/>
      <color theme="1"/>
      <name val="Sarabun"/>
    </font>
    <font>
      <sz val="14"/>
      <name val="Arial"/>
      <family val="2"/>
    </font>
    <font>
      <sz val="10"/>
      <name val="Arial"/>
      <family val="2"/>
    </font>
    <font>
      <sz val="14"/>
      <color theme="1"/>
      <name val="Sarabun"/>
    </font>
    <font>
      <b/>
      <sz val="10"/>
      <color theme="1"/>
      <name val="Sarabun"/>
      <charset val="222"/>
    </font>
    <font>
      <b/>
      <sz val="10"/>
      <color rgb="FF0000FF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Leelawadee"/>
      <family val="2"/>
      <charset val="222"/>
    </font>
    <font>
      <sz val="16"/>
      <color theme="1"/>
      <name val="TH Sarabun New"/>
      <family val="2"/>
      <charset val="222"/>
    </font>
    <font>
      <b/>
      <sz val="10"/>
      <color rgb="FF0000FF"/>
      <name val="Sarabun"/>
      <charset val="222"/>
    </font>
    <font>
      <b/>
      <sz val="10"/>
      <color theme="1"/>
      <name val="&quot;TH SarabunPSK&quot;"/>
      <charset val="222"/>
    </font>
    <font>
      <b/>
      <sz val="10"/>
      <color rgb="FF000000"/>
      <name val="Calibri"/>
      <family val="2"/>
      <scheme val="minor"/>
    </font>
    <font>
      <b/>
      <sz val="14"/>
      <color theme="1"/>
      <name val="Leelawadee"/>
      <family val="2"/>
    </font>
    <font>
      <sz val="14"/>
      <color rgb="FF000000"/>
      <name val="Calibri"/>
      <family val="2"/>
      <scheme val="minor"/>
    </font>
    <font>
      <b/>
      <sz val="16"/>
      <color rgb="FFFFFFFF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434343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</fonts>
  <fills count="51">
    <fill>
      <patternFill patternType="none"/>
    </fill>
    <fill>
      <patternFill patternType="gray125"/>
    </fill>
    <fill>
      <patternFill patternType="solid">
        <fgColor rgb="FFF9FBFD"/>
        <bgColor rgb="FFF9FBFD"/>
      </patternFill>
    </fill>
    <fill>
      <patternFill patternType="solid">
        <fgColor rgb="FFC4EED0"/>
        <bgColor rgb="FFC4EED0"/>
      </patternFill>
    </fill>
    <fill>
      <patternFill patternType="solid">
        <fgColor rgb="FFB7E1CD"/>
        <bgColor rgb="FFB7E1CD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00FFCC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66FF"/>
        <bgColor indexed="64"/>
      </patternFill>
    </fill>
    <fill>
      <patternFill patternType="solid">
        <fgColor rgb="FF00FFCC"/>
        <bgColor rgb="FFCCFFFF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CFFFF"/>
      </patternFill>
    </fill>
    <fill>
      <patternFill patternType="solid">
        <fgColor rgb="FF92D050"/>
        <bgColor rgb="FF7CEB99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35FC1"/>
        <bgColor indexed="64"/>
      </patternFill>
    </fill>
    <fill>
      <patternFill patternType="solid">
        <fgColor rgb="FF356854"/>
        <bgColor indexed="64"/>
      </patternFill>
    </fill>
    <fill>
      <patternFill patternType="solid">
        <fgColor rgb="FF5B3F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8F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2CA0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70EEE1"/>
        <bgColor indexed="64"/>
      </patternFill>
    </fill>
    <fill>
      <patternFill patternType="solid">
        <fgColor rgb="FFCDD9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E1E3E1"/>
      </top>
      <bottom/>
      <diagonal/>
    </border>
    <border>
      <left style="thin">
        <color rgb="FFE1E3E1"/>
      </left>
      <right style="thin">
        <color rgb="FFE1E3E1"/>
      </right>
      <top style="thin">
        <color rgb="FFE1E3E1"/>
      </top>
      <bottom/>
      <diagonal/>
    </border>
    <border>
      <left style="thin">
        <color rgb="FFE1E3E1"/>
      </left>
      <right style="thin">
        <color rgb="FFE1E3E1"/>
      </right>
      <top style="thin">
        <color rgb="FFE1E3E1"/>
      </top>
      <bottom style="thin">
        <color rgb="FFE1E3E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4" fontId="10" fillId="11" borderId="6" xfId="1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6" fillId="12" borderId="10" xfId="0" applyFont="1" applyFill="1" applyBorder="1" applyAlignment="1">
      <alignment vertical="center" wrapText="1"/>
    </xf>
    <xf numFmtId="0" fontId="17" fillId="12" borderId="10" xfId="0" applyFont="1" applyFill="1" applyBorder="1" applyAlignment="1">
      <alignment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6" fillId="15" borderId="11" xfId="0" applyFont="1" applyFill="1" applyBorder="1" applyAlignment="1">
      <alignment vertical="center" wrapText="1"/>
    </xf>
    <xf numFmtId="0" fontId="17" fillId="15" borderId="11" xfId="0" applyFont="1" applyFill="1" applyBorder="1" applyAlignment="1">
      <alignment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0" fontId="16" fillId="15" borderId="17" xfId="0" applyFont="1" applyFill="1" applyBorder="1" applyAlignment="1">
      <alignment horizontal="center" vertical="center" wrapText="1"/>
    </xf>
    <xf numFmtId="0" fontId="22" fillId="16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7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vertical="center" wrapText="1"/>
    </xf>
    <xf numFmtId="0" fontId="17" fillId="12" borderId="11" xfId="0" applyFont="1" applyFill="1" applyBorder="1" applyAlignment="1">
      <alignment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8" borderId="6" xfId="0" applyFont="1" applyFill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7" borderId="6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 wrapText="1"/>
    </xf>
    <xf numFmtId="0" fontId="17" fillId="15" borderId="10" xfId="0" applyFont="1" applyFill="1" applyBorder="1" applyAlignment="1">
      <alignment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15" borderId="16" xfId="0" applyFont="1" applyFill="1" applyBorder="1" applyAlignment="1">
      <alignment horizontal="center" vertical="center" wrapText="1"/>
    </xf>
    <xf numFmtId="0" fontId="16" fillId="15" borderId="21" xfId="0" applyFont="1" applyFill="1" applyBorder="1" applyAlignment="1">
      <alignment horizontal="center" vertical="center" wrapText="1"/>
    </xf>
    <xf numFmtId="0" fontId="17" fillId="15" borderId="17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7" fillId="17" borderId="0" xfId="0" applyNumberFormat="1" applyFont="1" applyFill="1" applyAlignment="1">
      <alignment horizontal="center" wrapText="1"/>
    </xf>
    <xf numFmtId="0" fontId="17" fillId="0" borderId="16" xfId="0" applyFont="1" applyBorder="1" applyAlignment="1">
      <alignment vertical="center" wrapText="1"/>
    </xf>
    <xf numFmtId="0" fontId="7" fillId="17" borderId="11" xfId="0" applyFont="1" applyFill="1" applyBorder="1" applyAlignment="1">
      <alignment horizontal="center" wrapText="1"/>
    </xf>
    <xf numFmtId="0" fontId="19" fillId="18" borderId="10" xfId="0" applyFont="1" applyFill="1" applyBorder="1" applyAlignment="1">
      <alignment vertical="center" wrapText="1"/>
    </xf>
    <xf numFmtId="0" fontId="17" fillId="18" borderId="10" xfId="0" applyFont="1" applyFill="1" applyBorder="1" applyAlignment="1">
      <alignment vertical="center" wrapText="1"/>
    </xf>
    <xf numFmtId="0" fontId="17" fillId="18" borderId="17" xfId="0" applyFont="1" applyFill="1" applyBorder="1" applyAlignment="1">
      <alignment vertical="center" wrapText="1"/>
    </xf>
    <xf numFmtId="0" fontId="19" fillId="18" borderId="17" xfId="0" applyFont="1" applyFill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4" fillId="19" borderId="4" xfId="0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vertical="center"/>
    </xf>
    <xf numFmtId="0" fontId="16" fillId="12" borderId="13" xfId="0" applyFont="1" applyFill="1" applyBorder="1" applyAlignment="1">
      <alignment horizontal="center" vertical="center" wrapText="1"/>
    </xf>
    <xf numFmtId="3" fontId="17" fillId="12" borderId="10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20" borderId="10" xfId="0" applyFont="1" applyFill="1" applyBorder="1" applyAlignment="1">
      <alignment vertical="center" wrapText="1"/>
    </xf>
    <xf numFmtId="0" fontId="17" fillId="20" borderId="10" xfId="0" applyFont="1" applyFill="1" applyBorder="1" applyAlignment="1">
      <alignment vertical="center" wrapText="1"/>
    </xf>
    <xf numFmtId="3" fontId="17" fillId="20" borderId="10" xfId="0" applyNumberFormat="1" applyFont="1" applyFill="1" applyBorder="1" applyAlignment="1">
      <alignment horizontal="center" vertical="center" wrapText="1"/>
    </xf>
    <xf numFmtId="0" fontId="17" fillId="20" borderId="10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/>
    </xf>
    <xf numFmtId="164" fontId="25" fillId="21" borderId="6" xfId="0" applyNumberFormat="1" applyFont="1" applyFill="1" applyBorder="1" applyAlignment="1">
      <alignment horizontal="center" vertical="center"/>
    </xf>
    <xf numFmtId="164" fontId="25" fillId="21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7" fillId="4" borderId="7" xfId="0" applyFont="1" applyFill="1" applyBorder="1" applyAlignment="1">
      <alignment vertical="center"/>
    </xf>
    <xf numFmtId="0" fontId="10" fillId="11" borderId="6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3" fillId="17" borderId="11" xfId="0" applyFont="1" applyFill="1" applyBorder="1" applyAlignment="1">
      <alignment horizontal="center" vertical="center" wrapText="1"/>
    </xf>
    <xf numFmtId="0" fontId="31" fillId="0" borderId="16" xfId="0" applyFont="1" applyBorder="1"/>
    <xf numFmtId="0" fontId="9" fillId="0" borderId="11" xfId="0" applyFont="1" applyBorder="1" applyAlignment="1">
      <alignment vertical="center" wrapText="1"/>
    </xf>
    <xf numFmtId="0" fontId="30" fillId="0" borderId="16" xfId="0" applyFont="1" applyBorder="1"/>
    <xf numFmtId="0" fontId="9" fillId="0" borderId="7" xfId="0" applyFont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vertical="center"/>
    </xf>
    <xf numFmtId="0" fontId="14" fillId="15" borderId="11" xfId="0" applyFont="1" applyFill="1" applyBorder="1" applyAlignment="1">
      <alignment vertical="center" wrapText="1"/>
    </xf>
    <xf numFmtId="0" fontId="26" fillId="15" borderId="11" xfId="0" applyFont="1" applyFill="1" applyBorder="1" applyAlignment="1">
      <alignment vertical="center"/>
    </xf>
    <xf numFmtId="0" fontId="32" fillId="15" borderId="11" xfId="0" applyFont="1" applyFill="1" applyBorder="1" applyAlignment="1">
      <alignment horizontal="center" vertical="center" wrapText="1"/>
    </xf>
    <xf numFmtId="0" fontId="14" fillId="15" borderId="11" xfId="0" applyFont="1" applyFill="1" applyBorder="1" applyAlignment="1">
      <alignment horizontal="center" vertical="center" wrapText="1"/>
    </xf>
    <xf numFmtId="0" fontId="14" fillId="15" borderId="4" xfId="0" applyFont="1" applyFill="1" applyBorder="1" applyAlignment="1">
      <alignment horizontal="center" vertical="center" wrapText="1"/>
    </xf>
    <xf numFmtId="0" fontId="33" fillId="10" borderId="11" xfId="0" applyFont="1" applyFill="1" applyBorder="1" applyAlignment="1">
      <alignment horizontal="center" vertical="center" wrapText="1"/>
    </xf>
    <xf numFmtId="0" fontId="33" fillId="17" borderId="11" xfId="0" applyFont="1" applyFill="1" applyBorder="1" applyAlignment="1">
      <alignment horizontal="center" wrapText="1"/>
    </xf>
    <xf numFmtId="3" fontId="26" fillId="0" borderId="11" xfId="0" applyNumberFormat="1" applyFont="1" applyBorder="1" applyAlignment="1">
      <alignment vertical="center"/>
    </xf>
    <xf numFmtId="0" fontId="30" fillId="0" borderId="10" xfId="0" applyFont="1" applyBorder="1"/>
    <xf numFmtId="0" fontId="9" fillId="15" borderId="11" xfId="0" applyFont="1" applyFill="1" applyBorder="1" applyAlignment="1">
      <alignment vertical="center" wrapText="1"/>
    </xf>
    <xf numFmtId="0" fontId="27" fillId="18" borderId="11" xfId="0" applyFont="1" applyFill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32" fillId="18" borderId="10" xfId="0" applyFont="1" applyFill="1" applyBorder="1" applyAlignment="1">
      <alignment horizontal="center" vertical="center" wrapText="1"/>
    </xf>
    <xf numFmtId="0" fontId="33" fillId="22" borderId="1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18" borderId="11" xfId="0" applyFont="1" applyFill="1" applyBorder="1" applyAlignment="1">
      <alignment vertical="center" wrapText="1"/>
    </xf>
    <xf numFmtId="0" fontId="26" fillId="18" borderId="11" xfId="0" applyFont="1" applyFill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7" fontId="26" fillId="0" borderId="11" xfId="0" applyNumberFormat="1" applyFont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15" borderId="4" xfId="0" applyFont="1" applyFill="1" applyBorder="1" applyAlignment="1">
      <alignment vertical="center"/>
    </xf>
    <xf numFmtId="0" fontId="33" fillId="23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9" fillId="18" borderId="14" xfId="0" applyFont="1" applyFill="1" applyBorder="1" applyAlignment="1">
      <alignment vertical="center"/>
    </xf>
    <xf numFmtId="0" fontId="9" fillId="18" borderId="17" xfId="0" applyFont="1" applyFill="1" applyBorder="1" applyAlignment="1">
      <alignment vertical="center"/>
    </xf>
    <xf numFmtId="0" fontId="9" fillId="18" borderId="10" xfId="0" applyFont="1" applyFill="1" applyBorder="1" applyAlignment="1">
      <alignment vertical="center" wrapText="1"/>
    </xf>
    <xf numFmtId="0" fontId="26" fillId="18" borderId="13" xfId="0" applyFont="1" applyFill="1" applyBorder="1" applyAlignment="1">
      <alignment vertical="center"/>
    </xf>
    <xf numFmtId="0" fontId="9" fillId="18" borderId="4" xfId="0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9" fillId="6" borderId="11" xfId="0" applyNumberFormat="1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/>
    </xf>
    <xf numFmtId="0" fontId="27" fillId="6" borderId="11" xfId="0" applyFont="1" applyFill="1" applyBorder="1" applyAlignment="1">
      <alignment vertical="center"/>
    </xf>
    <xf numFmtId="0" fontId="35" fillId="6" borderId="7" xfId="0" applyFont="1" applyFill="1" applyBorder="1" applyAlignment="1">
      <alignment horizontal="center" vertical="center"/>
    </xf>
    <xf numFmtId="0" fontId="25" fillId="21" borderId="6" xfId="0" applyFont="1" applyFill="1" applyBorder="1" applyAlignment="1">
      <alignment horizontal="center" vertical="center"/>
    </xf>
    <xf numFmtId="0" fontId="25" fillId="24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25" borderId="6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 wrapText="1"/>
    </xf>
    <xf numFmtId="0" fontId="10" fillId="25" borderId="6" xfId="0" applyFont="1" applyFill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12" borderId="10" xfId="0" applyFont="1" applyFill="1" applyBorder="1" applyAlignment="1">
      <alignment vertical="center" wrapText="1"/>
    </xf>
    <xf numFmtId="0" fontId="26" fillId="12" borderId="10" xfId="0" applyFont="1" applyFill="1" applyBorder="1" applyAlignment="1">
      <alignment vertical="center"/>
    </xf>
    <xf numFmtId="3" fontId="26" fillId="12" borderId="10" xfId="0" applyNumberFormat="1" applyFont="1" applyFill="1" applyBorder="1" applyAlignment="1">
      <alignment vertical="center"/>
    </xf>
    <xf numFmtId="3" fontId="32" fillId="12" borderId="10" xfId="0" applyNumberFormat="1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17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3" fontId="26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7" fillId="10" borderId="11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33" fillId="17" borderId="7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/>
    </xf>
    <xf numFmtId="0" fontId="33" fillId="10" borderId="13" xfId="0" applyFont="1" applyFill="1" applyBorder="1" applyAlignment="1">
      <alignment horizontal="center" vertical="center" wrapText="1"/>
    </xf>
    <xf numFmtId="0" fontId="33" fillId="17" borderId="13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4" fontId="39" fillId="17" borderId="0" xfId="0" applyNumberFormat="1" applyFont="1" applyFill="1" applyAlignment="1">
      <alignment horizontal="center" vertical="center"/>
    </xf>
    <xf numFmtId="0" fontId="34" fillId="26" borderId="11" xfId="0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2" fontId="33" fillId="17" borderId="11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/>
    </xf>
    <xf numFmtId="3" fontId="14" fillId="19" borderId="4" xfId="0" applyNumberFormat="1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 wrapText="1"/>
    </xf>
    <xf numFmtId="3" fontId="2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0" fillId="27" borderId="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6" fillId="0" borderId="13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31" fillId="0" borderId="0" xfId="0" applyFont="1"/>
    <xf numFmtId="0" fontId="2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0" fontId="27" fillId="6" borderId="13" xfId="0" applyFont="1" applyFill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8" borderId="6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 wrapText="1"/>
    </xf>
    <xf numFmtId="0" fontId="32" fillId="12" borderId="11" xfId="0" applyFont="1" applyFill="1" applyBorder="1" applyAlignment="1">
      <alignment horizontal="center" vertical="center" wrapText="1"/>
    </xf>
    <xf numFmtId="0" fontId="26" fillId="12" borderId="11" xfId="0" applyFont="1" applyFill="1" applyBorder="1" applyAlignment="1">
      <alignment vertical="center"/>
    </xf>
    <xf numFmtId="0" fontId="14" fillId="12" borderId="13" xfId="0" applyFont="1" applyFill="1" applyBorder="1" applyAlignment="1">
      <alignment horizontal="center" vertical="center" wrapText="1"/>
    </xf>
    <xf numFmtId="3" fontId="32" fillId="12" borderId="11" xfId="0" applyNumberFormat="1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/>
    </xf>
    <xf numFmtId="0" fontId="40" fillId="13" borderId="6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 wrapText="1"/>
    </xf>
    <xf numFmtId="0" fontId="14" fillId="18" borderId="11" xfId="0" applyFont="1" applyFill="1" applyBorder="1" applyAlignment="1">
      <alignment vertical="center" wrapText="1"/>
    </xf>
    <xf numFmtId="3" fontId="32" fillId="18" borderId="10" xfId="0" applyNumberFormat="1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vertical="center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17" xfId="0" applyFont="1" applyFill="1" applyBorder="1" applyAlignment="1">
      <alignment horizontal="center" vertical="center" wrapText="1"/>
    </xf>
    <xf numFmtId="2" fontId="41" fillId="27" borderId="6" xfId="0" applyNumberFormat="1" applyFont="1" applyFill="1" applyBorder="1" applyAlignment="1">
      <alignment vertical="center" wrapText="1"/>
    </xf>
    <xf numFmtId="2" fontId="41" fillId="28" borderId="6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42" fillId="0" borderId="0" xfId="0" applyFont="1"/>
    <xf numFmtId="0" fontId="40" fillId="0" borderId="0" xfId="0" applyFont="1"/>
    <xf numFmtId="0" fontId="0" fillId="0" borderId="0" xfId="0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0" fontId="47" fillId="24" borderId="6" xfId="0" applyFont="1" applyFill="1" applyBorder="1" applyAlignment="1">
      <alignment horizontal="center" vertical="center" wrapText="1"/>
    </xf>
    <xf numFmtId="0" fontId="47" fillId="30" borderId="6" xfId="0" applyFont="1" applyFill="1" applyBorder="1" applyAlignment="1">
      <alignment horizontal="center" vertical="center" wrapText="1"/>
    </xf>
    <xf numFmtId="0" fontId="47" fillId="29" borderId="6" xfId="0" applyFont="1" applyFill="1" applyBorder="1" applyAlignment="1">
      <alignment horizontal="center" vertical="center" wrapText="1"/>
    </xf>
    <xf numFmtId="164" fontId="44" fillId="24" borderId="6" xfId="1" applyFont="1" applyFill="1" applyBorder="1" applyAlignment="1">
      <alignment horizontal="center" vertical="center" wrapText="1"/>
    </xf>
    <xf numFmtId="164" fontId="44" fillId="30" borderId="6" xfId="1" applyFont="1" applyFill="1" applyBorder="1" applyAlignment="1">
      <alignment horizontal="center" vertical="center" wrapText="1"/>
    </xf>
    <xf numFmtId="164" fontId="44" fillId="29" borderId="6" xfId="1" applyFont="1" applyFill="1" applyBorder="1" applyAlignment="1">
      <alignment horizontal="center" vertical="center" wrapText="1"/>
    </xf>
    <xf numFmtId="164" fontId="44" fillId="0" borderId="6" xfId="1" applyFont="1" applyBorder="1" applyAlignment="1">
      <alignment horizontal="center" vertical="center" wrapText="1"/>
    </xf>
    <xf numFmtId="0" fontId="44" fillId="0" borderId="25" xfId="0" applyFont="1" applyBorder="1"/>
    <xf numFmtId="0" fontId="44" fillId="37" borderId="25" xfId="0" applyFont="1" applyFill="1" applyBorder="1"/>
    <xf numFmtId="0" fontId="23" fillId="0" borderId="0" xfId="0" applyFont="1" applyAlignment="1">
      <alignment horizontal="center" vertical="center" wrapText="1"/>
    </xf>
    <xf numFmtId="0" fontId="48" fillId="0" borderId="6" xfId="0" applyFont="1" applyBorder="1" applyAlignment="1">
      <alignment wrapText="1"/>
    </xf>
    <xf numFmtId="0" fontId="48" fillId="0" borderId="6" xfId="0" applyFont="1" applyBorder="1" applyAlignment="1">
      <alignment vertical="center" wrapText="1"/>
    </xf>
    <xf numFmtId="0" fontId="49" fillId="46" borderId="6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47" borderId="6" xfId="0" applyFont="1" applyFill="1" applyBorder="1" applyAlignment="1">
      <alignment horizontal="center" vertical="center" wrapText="1"/>
    </xf>
    <xf numFmtId="0" fontId="49" fillId="8" borderId="6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wrapText="1"/>
    </xf>
    <xf numFmtId="0" fontId="49" fillId="0" borderId="6" xfId="0" applyFont="1" applyBorder="1" applyAlignment="1">
      <alignment vertical="center" wrapText="1"/>
    </xf>
    <xf numFmtId="4" fontId="49" fillId="48" borderId="6" xfId="0" applyNumberFormat="1" applyFont="1" applyFill="1" applyBorder="1" applyAlignment="1">
      <alignment wrapText="1"/>
    </xf>
    <xf numFmtId="4" fontId="49" fillId="0" borderId="6" xfId="0" applyNumberFormat="1" applyFont="1" applyBorder="1" applyAlignment="1">
      <alignment wrapText="1"/>
    </xf>
    <xf numFmtId="4" fontId="49" fillId="49" borderId="6" xfId="0" applyNumberFormat="1" applyFont="1" applyFill="1" applyBorder="1" applyAlignment="1">
      <alignment wrapText="1"/>
    </xf>
    <xf numFmtId="0" fontId="48" fillId="0" borderId="6" xfId="0" applyFont="1" applyBorder="1" applyAlignment="1">
      <alignment horizontal="right" wrapText="1"/>
    </xf>
    <xf numFmtId="0" fontId="49" fillId="39" borderId="6" xfId="0" applyFont="1" applyFill="1" applyBorder="1" applyAlignment="1">
      <alignment horizontal="center" vertical="center" wrapText="1"/>
    </xf>
    <xf numFmtId="4" fontId="49" fillId="39" borderId="6" xfId="0" applyNumberFormat="1" applyFont="1" applyFill="1" applyBorder="1" applyAlignment="1">
      <alignment horizontal="center" vertical="center" wrapText="1"/>
    </xf>
    <xf numFmtId="0" fontId="48" fillId="39" borderId="6" xfId="0" applyFont="1" applyFill="1" applyBorder="1" applyAlignment="1">
      <alignment vertical="center" wrapText="1"/>
    </xf>
    <xf numFmtId="0" fontId="48" fillId="49" borderId="6" xfId="0" applyFont="1" applyFill="1" applyBorder="1" applyAlignment="1">
      <alignment wrapText="1"/>
    </xf>
    <xf numFmtId="4" fontId="48" fillId="0" borderId="6" xfId="0" applyNumberFormat="1" applyFont="1" applyBorder="1" applyAlignment="1">
      <alignment horizontal="right" wrapText="1"/>
    </xf>
    <xf numFmtId="9" fontId="49" fillId="48" borderId="6" xfId="0" applyNumberFormat="1" applyFont="1" applyFill="1" applyBorder="1" applyAlignment="1">
      <alignment horizontal="center" vertical="center" wrapText="1"/>
    </xf>
    <xf numFmtId="4" fontId="49" fillId="50" borderId="6" xfId="0" applyNumberFormat="1" applyFont="1" applyFill="1" applyBorder="1" applyAlignment="1">
      <alignment wrapText="1"/>
    </xf>
    <xf numFmtId="0" fontId="47" fillId="24" borderId="6" xfId="0" applyFont="1" applyFill="1" applyBorder="1" applyAlignment="1">
      <alignment horizontal="left" vertical="center"/>
    </xf>
    <xf numFmtId="0" fontId="44" fillId="0" borderId="26" xfId="0" applyFont="1" applyBorder="1"/>
    <xf numFmtId="0" fontId="44" fillId="0" borderId="27" xfId="0" applyFont="1" applyBorder="1"/>
    <xf numFmtId="0" fontId="44" fillId="0" borderId="28" xfId="0" applyFont="1" applyBorder="1"/>
    <xf numFmtId="0" fontId="45" fillId="40" borderId="6" xfId="0" applyFont="1" applyFill="1" applyBorder="1" applyAlignment="1">
      <alignment horizontal="center" vertical="center"/>
    </xf>
    <xf numFmtId="0" fontId="45" fillId="40" borderId="6" xfId="0" applyFont="1" applyFill="1" applyBorder="1" applyAlignment="1">
      <alignment horizontal="center"/>
    </xf>
    <xf numFmtId="0" fontId="44" fillId="37" borderId="6" xfId="0" applyFont="1" applyFill="1" applyBorder="1" applyAlignment="1">
      <alignment horizontal="center" vertical="center"/>
    </xf>
    <xf numFmtId="3" fontId="44" fillId="37" borderId="6" xfId="0" applyNumberFormat="1" applyFont="1" applyFill="1" applyBorder="1" applyAlignment="1">
      <alignment horizontal="center" vertical="center"/>
    </xf>
    <xf numFmtId="4" fontId="44" fillId="37" borderId="6" xfId="0" applyNumberFormat="1" applyFont="1" applyFill="1" applyBorder="1" applyAlignment="1">
      <alignment horizontal="center" vertical="center"/>
    </xf>
    <xf numFmtId="0" fontId="44" fillId="38" borderId="6" xfId="0" applyFont="1" applyFill="1" applyBorder="1" applyAlignment="1">
      <alignment horizontal="center" vertical="center"/>
    </xf>
    <xf numFmtId="3" fontId="44" fillId="38" borderId="6" xfId="0" applyNumberFormat="1" applyFont="1" applyFill="1" applyBorder="1" applyAlignment="1">
      <alignment horizontal="center" vertical="center"/>
    </xf>
    <xf numFmtId="4" fontId="44" fillId="38" borderId="6" xfId="0" applyNumberFormat="1" applyFont="1" applyFill="1" applyBorder="1" applyAlignment="1">
      <alignment horizontal="center" vertical="center"/>
    </xf>
    <xf numFmtId="0" fontId="44" fillId="38" borderId="6" xfId="0" applyFont="1" applyFill="1" applyBorder="1"/>
    <xf numFmtId="4" fontId="44" fillId="39" borderId="6" xfId="0" applyNumberFormat="1" applyFont="1" applyFill="1" applyBorder="1" applyAlignment="1">
      <alignment horizontal="center" vertical="center"/>
    </xf>
    <xf numFmtId="0" fontId="44" fillId="0" borderId="29" xfId="0" applyFont="1" applyBorder="1"/>
    <xf numFmtId="0" fontId="44" fillId="0" borderId="30" xfId="0" applyFont="1" applyBorder="1"/>
    <xf numFmtId="0" fontId="45" fillId="41" borderId="6" xfId="0" applyFont="1" applyFill="1" applyBorder="1" applyAlignment="1">
      <alignment horizontal="center" vertical="center"/>
    </xf>
    <xf numFmtId="0" fontId="45" fillId="41" borderId="6" xfId="0" applyFont="1" applyFill="1" applyBorder="1" applyAlignment="1">
      <alignment horizontal="center"/>
    </xf>
    <xf numFmtId="4" fontId="44" fillId="37" borderId="6" xfId="0" applyNumberFormat="1" applyFont="1" applyFill="1" applyBorder="1" applyAlignment="1">
      <alignment horizontal="center"/>
    </xf>
    <xf numFmtId="4" fontId="44" fillId="38" borderId="6" xfId="0" applyNumberFormat="1" applyFont="1" applyFill="1" applyBorder="1" applyAlignment="1">
      <alignment horizontal="center"/>
    </xf>
    <xf numFmtId="0" fontId="44" fillId="38" borderId="6" xfId="0" applyFont="1" applyFill="1" applyBorder="1" applyAlignment="1">
      <alignment vertical="center"/>
    </xf>
    <xf numFmtId="4" fontId="44" fillId="39" borderId="6" xfId="0" applyNumberFormat="1" applyFont="1" applyFill="1" applyBorder="1" applyAlignment="1">
      <alignment horizontal="center"/>
    </xf>
    <xf numFmtId="0" fontId="45" fillId="35" borderId="6" xfId="0" applyFont="1" applyFill="1" applyBorder="1" applyAlignment="1">
      <alignment horizontal="center" vertical="center"/>
    </xf>
    <xf numFmtId="0" fontId="46" fillId="42" borderId="6" xfId="0" applyFont="1" applyFill="1" applyBorder="1" applyAlignment="1">
      <alignment horizontal="center" vertical="center"/>
    </xf>
    <xf numFmtId="0" fontId="46" fillId="38" borderId="6" xfId="0" applyFont="1" applyFill="1" applyBorder="1" applyAlignment="1">
      <alignment horizontal="center" vertical="center"/>
    </xf>
    <xf numFmtId="3" fontId="46" fillId="38" borderId="6" xfId="0" applyNumberFormat="1" applyFont="1" applyFill="1" applyBorder="1" applyAlignment="1">
      <alignment horizontal="center" vertical="center"/>
    </xf>
    <xf numFmtId="0" fontId="46" fillId="37" borderId="6" xfId="0" applyFont="1" applyFill="1" applyBorder="1" applyAlignment="1">
      <alignment horizontal="center" vertical="center"/>
    </xf>
    <xf numFmtId="0" fontId="44" fillId="44" borderId="6" xfId="0" applyFont="1" applyFill="1" applyBorder="1" applyAlignment="1">
      <alignment vertical="center"/>
    </xf>
    <xf numFmtId="3" fontId="46" fillId="44" borderId="6" xfId="0" applyNumberFormat="1" applyFont="1" applyFill="1" applyBorder="1" applyAlignment="1">
      <alignment horizontal="center" vertical="center"/>
    </xf>
    <xf numFmtId="0" fontId="44" fillId="43" borderId="6" xfId="0" applyFont="1" applyFill="1" applyBorder="1" applyAlignment="1">
      <alignment horizontal="center"/>
    </xf>
    <xf numFmtId="0" fontId="44" fillId="0" borderId="6" xfId="0" applyFont="1" applyBorder="1"/>
    <xf numFmtId="4" fontId="44" fillId="0" borderId="6" xfId="0" applyNumberFormat="1" applyFont="1" applyBorder="1" applyAlignment="1">
      <alignment horizontal="center"/>
    </xf>
    <xf numFmtId="0" fontId="43" fillId="34" borderId="6" xfId="0" applyFont="1" applyFill="1" applyBorder="1" applyAlignment="1">
      <alignment horizontal="center" vertical="center"/>
    </xf>
    <xf numFmtId="3" fontId="44" fillId="39" borderId="6" xfId="0" applyNumberFormat="1" applyFont="1" applyFill="1" applyBorder="1" applyAlignment="1">
      <alignment horizontal="center" vertical="center"/>
    </xf>
    <xf numFmtId="0" fontId="43" fillId="35" borderId="6" xfId="0" applyFont="1" applyFill="1" applyBorder="1" applyAlignment="1">
      <alignment horizontal="center" vertical="center"/>
    </xf>
    <xf numFmtId="0" fontId="43" fillId="36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0" fontId="5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0" fontId="6" fillId="4" borderId="9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164" fontId="10" fillId="8" borderId="18" xfId="1" applyFont="1" applyFill="1" applyBorder="1" applyAlignment="1">
      <alignment horizontal="center" vertical="center"/>
    </xf>
    <xf numFmtId="164" fontId="10" fillId="8" borderId="19" xfId="1" applyFont="1" applyFill="1" applyBorder="1" applyAlignment="1">
      <alignment horizontal="center" vertical="center"/>
    </xf>
    <xf numFmtId="164" fontId="10" fillId="8" borderId="20" xfId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wrapText="1"/>
    </xf>
    <xf numFmtId="0" fontId="17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164" fontId="10" fillId="0" borderId="18" xfId="1" applyFont="1" applyBorder="1" applyAlignment="1">
      <alignment horizontal="center" vertical="center"/>
    </xf>
    <xf numFmtId="164" fontId="10" fillId="0" borderId="19" xfId="1" applyFont="1" applyBorder="1" applyAlignment="1">
      <alignment horizontal="center" vertical="center"/>
    </xf>
    <xf numFmtId="164" fontId="10" fillId="0" borderId="20" xfId="1" applyFont="1" applyBorder="1" applyAlignment="1">
      <alignment horizontal="center" vertical="center"/>
    </xf>
    <xf numFmtId="164" fontId="10" fillId="7" borderId="18" xfId="1" applyFont="1" applyFill="1" applyBorder="1" applyAlignment="1">
      <alignment horizontal="center" vertical="center"/>
    </xf>
    <xf numFmtId="164" fontId="10" fillId="7" borderId="19" xfId="1" applyFont="1" applyFill="1" applyBorder="1" applyAlignment="1">
      <alignment horizontal="center" vertical="center"/>
    </xf>
    <xf numFmtId="164" fontId="10" fillId="7" borderId="20" xfId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20" fillId="0" borderId="16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16" fillId="0" borderId="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17" fillId="20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6" fillId="6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64" fontId="10" fillId="0" borderId="1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31" fillId="0" borderId="13" xfId="0" applyFont="1" applyBorder="1"/>
    <xf numFmtId="0" fontId="31" fillId="0" borderId="13" xfId="0" applyFont="1" applyBorder="1" applyAlignment="1">
      <alignment wrapText="1"/>
    </xf>
    <xf numFmtId="0" fontId="29" fillId="4" borderId="4" xfId="0" applyFont="1" applyFill="1" applyBorder="1" applyAlignment="1">
      <alignment horizontal="center" vertical="center" wrapText="1"/>
    </xf>
    <xf numFmtId="0" fontId="30" fillId="0" borderId="8" xfId="0" applyFont="1" applyBorder="1"/>
    <xf numFmtId="0" fontId="30" fillId="0" borderId="5" xfId="0" applyFont="1" applyBorder="1"/>
    <xf numFmtId="0" fontId="29" fillId="4" borderId="7" xfId="0" applyFont="1" applyFill="1" applyBorder="1" applyAlignment="1">
      <alignment horizontal="center" vertical="center" wrapText="1"/>
    </xf>
    <xf numFmtId="0" fontId="30" fillId="0" borderId="13" xfId="0" applyFont="1" applyBorder="1"/>
    <xf numFmtId="0" fontId="14" fillId="0" borderId="7" xfId="0" applyFont="1" applyBorder="1" applyAlignment="1">
      <alignment horizontal="center" vertical="center" wrapText="1"/>
    </xf>
    <xf numFmtId="0" fontId="31" fillId="0" borderId="16" xfId="0" applyFont="1" applyBorder="1"/>
    <xf numFmtId="0" fontId="32" fillId="18" borderId="7" xfId="0" applyFont="1" applyFill="1" applyBorder="1" applyAlignment="1">
      <alignment horizontal="center" vertical="center" wrapText="1"/>
    </xf>
    <xf numFmtId="0" fontId="30" fillId="0" borderId="16" xfId="0" applyFont="1" applyBorder="1"/>
    <xf numFmtId="0" fontId="14" fillId="0" borderId="9" xfId="0" applyFont="1" applyBorder="1" applyAlignment="1">
      <alignment horizontal="center" vertical="center" wrapText="1"/>
    </xf>
    <xf numFmtId="0" fontId="31" fillId="0" borderId="24" xfId="0" applyFont="1" applyBorder="1"/>
    <xf numFmtId="0" fontId="31" fillId="0" borderId="14" xfId="0" applyFont="1" applyBorder="1"/>
    <xf numFmtId="0" fontId="28" fillId="4" borderId="9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1" fillId="0" borderId="21" xfId="0" applyFont="1" applyBorder="1"/>
    <xf numFmtId="0" fontId="31" fillId="0" borderId="10" xfId="0" applyFont="1" applyBorder="1"/>
    <xf numFmtId="0" fontId="32" fillId="18" borderId="21" xfId="0" applyFont="1" applyFill="1" applyBorder="1" applyAlignment="1">
      <alignment horizontal="center" vertical="center" wrapText="1"/>
    </xf>
    <xf numFmtId="0" fontId="30" fillId="0" borderId="21" xfId="0" applyFont="1" applyBorder="1"/>
    <xf numFmtId="0" fontId="30" fillId="0" borderId="10" xfId="0" applyFont="1" applyBorder="1"/>
    <xf numFmtId="0" fontId="14" fillId="15" borderId="16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32" fillId="15" borderId="21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0" fontId="32" fillId="15" borderId="7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31" fillId="0" borderId="17" xfId="0" applyFont="1" applyBorder="1"/>
    <xf numFmtId="0" fontId="25" fillId="24" borderId="6" xfId="0" applyFont="1" applyFill="1" applyBorder="1" applyAlignment="1">
      <alignment horizontal="center" vertical="center"/>
    </xf>
    <xf numFmtId="2" fontId="25" fillId="24" borderId="6" xfId="0" applyNumberFormat="1" applyFont="1" applyFill="1" applyBorder="1" applyAlignment="1">
      <alignment horizontal="center" vertical="center"/>
    </xf>
    <xf numFmtId="3" fontId="32" fillId="0" borderId="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/>
    </xf>
    <xf numFmtId="3" fontId="10" fillId="8" borderId="18" xfId="0" applyNumberFormat="1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 wrapText="1"/>
    </xf>
    <xf numFmtId="3" fontId="32" fillId="18" borderId="21" xfId="0" applyNumberFormat="1" applyFont="1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31" fillId="0" borderId="8" xfId="0" applyFont="1" applyBorder="1"/>
    <xf numFmtId="0" fontId="31" fillId="0" borderId="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25" borderId="18" xfId="0" applyFont="1" applyFill="1" applyBorder="1" applyAlignment="1">
      <alignment horizontal="center" vertical="center"/>
    </xf>
    <xf numFmtId="0" fontId="37" fillId="25" borderId="19" xfId="0" applyFont="1" applyFill="1" applyBorder="1" applyAlignment="1">
      <alignment horizontal="center" vertical="center"/>
    </xf>
    <xf numFmtId="0" fontId="37" fillId="25" borderId="20" xfId="0" applyFont="1" applyFill="1" applyBorder="1" applyAlignment="1">
      <alignment horizontal="center" vertical="center"/>
    </xf>
    <xf numFmtId="0" fontId="37" fillId="8" borderId="18" xfId="0" applyFont="1" applyFill="1" applyBorder="1" applyAlignment="1">
      <alignment horizontal="center" vertical="center"/>
    </xf>
    <xf numFmtId="0" fontId="37" fillId="8" borderId="19" xfId="0" applyFont="1" applyFill="1" applyBorder="1" applyAlignment="1">
      <alignment horizontal="center" vertical="center"/>
    </xf>
    <xf numFmtId="0" fontId="37" fillId="8" borderId="20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10" fillId="27" borderId="1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2" fontId="10" fillId="8" borderId="19" xfId="0" applyNumberFormat="1" applyFont="1" applyFill="1" applyBorder="1" applyAlignment="1">
      <alignment horizontal="center" vertical="center"/>
    </xf>
    <xf numFmtId="2" fontId="10" fillId="8" borderId="20" xfId="0" applyNumberFormat="1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 wrapText="1"/>
    </xf>
    <xf numFmtId="3" fontId="32" fillId="12" borderId="16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4" fillId="18" borderId="16" xfId="0" applyFont="1" applyFill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 wrapText="1"/>
    </xf>
    <xf numFmtId="0" fontId="49" fillId="45" borderId="6" xfId="0" applyFont="1" applyFill="1" applyBorder="1" applyAlignment="1">
      <alignment wrapText="1"/>
    </xf>
    <xf numFmtId="0" fontId="47" fillId="32" borderId="6" xfId="0" applyFont="1" applyFill="1" applyBorder="1" applyAlignment="1">
      <alignment horizontal="center" vertical="center" wrapText="1"/>
    </xf>
    <xf numFmtId="0" fontId="47" fillId="31" borderId="6" xfId="0" applyFont="1" applyFill="1" applyBorder="1" applyAlignment="1">
      <alignment horizontal="center" vertical="center" wrapText="1"/>
    </xf>
    <xf numFmtId="0" fontId="47" fillId="33" borderId="6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99"/>
      <color rgb="FFFF66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F4EF-114F-4F23-902D-5DA7DDE3F6F0}">
  <dimension ref="A1:AK1026"/>
  <sheetViews>
    <sheetView tabSelected="1" topLeftCell="A163" zoomScale="49" zoomScaleNormal="49" workbookViewId="0">
      <selection activeCell="AH208" activeCellId="2" sqref="AA208:AC208 AE208:AG208 AH208:AJ208"/>
    </sheetView>
  </sheetViews>
  <sheetFormatPr defaultColWidth="12.6640625" defaultRowHeight="24.6"/>
  <cols>
    <col min="1" max="1" width="6.21875" customWidth="1"/>
    <col min="2" max="2" width="9.109375" customWidth="1"/>
    <col min="3" max="3" width="14.88671875" customWidth="1"/>
    <col min="4" max="4" width="57.109375" style="9" customWidth="1"/>
    <col min="5" max="9" width="12.6640625" style="265"/>
    <col min="10" max="10" width="22.33203125" customWidth="1"/>
    <col min="11" max="11" width="24.44140625" customWidth="1"/>
    <col min="12" max="12" width="13.109375" style="266" customWidth="1"/>
    <col min="13" max="14" width="9.5546875" style="266" customWidth="1"/>
    <col min="15" max="15" width="11.109375" style="266" customWidth="1"/>
    <col min="16" max="24" width="9.5546875" style="266" customWidth="1"/>
    <col min="25" max="25" width="11.44140625" customWidth="1"/>
    <col min="27" max="27" width="26" style="169" customWidth="1"/>
    <col min="28" max="28" width="26" style="166" customWidth="1"/>
    <col min="29" max="29" width="26" style="167" customWidth="1"/>
    <col min="30" max="30" width="29.21875" style="167" customWidth="1"/>
    <col min="31" max="31" width="27.77734375" style="169" customWidth="1"/>
    <col min="32" max="32" width="22.109375" style="166" customWidth="1"/>
    <col min="33" max="33" width="30.77734375" style="167" customWidth="1"/>
    <col min="34" max="35" width="22.109375" style="226" customWidth="1"/>
    <col min="36" max="36" width="22.109375" style="227" customWidth="1"/>
  </cols>
  <sheetData>
    <row r="1" spans="1:36" s="9" customFormat="1" ht="13.8" customHeight="1">
      <c r="A1" s="1"/>
      <c r="B1" s="1"/>
      <c r="C1" s="2" t="s">
        <v>0</v>
      </c>
      <c r="D1" s="1"/>
      <c r="E1" s="3" t="s">
        <v>1</v>
      </c>
      <c r="F1" s="4"/>
      <c r="G1" s="4"/>
      <c r="H1" s="4"/>
      <c r="I1" s="4"/>
      <c r="J1" s="5"/>
      <c r="K1" s="5"/>
      <c r="L1" s="336" t="s">
        <v>2</v>
      </c>
      <c r="M1" s="337"/>
      <c r="N1" s="336" t="s">
        <v>3</v>
      </c>
      <c r="O1" s="337"/>
      <c r="P1" s="6"/>
      <c r="Q1" s="6"/>
      <c r="R1" s="6"/>
      <c r="S1" s="6"/>
      <c r="T1" s="6"/>
      <c r="U1" s="6"/>
      <c r="V1" s="6"/>
      <c r="W1" s="6"/>
      <c r="X1" s="6"/>
      <c r="Y1" s="7"/>
      <c r="Z1" s="7"/>
      <c r="AA1" s="338" t="s">
        <v>4</v>
      </c>
      <c r="AB1" s="338"/>
      <c r="AC1" s="338"/>
      <c r="AD1" s="8"/>
      <c r="AE1" s="338" t="s">
        <v>5</v>
      </c>
      <c r="AF1" s="338"/>
      <c r="AG1" s="338"/>
      <c r="AH1" s="338" t="s">
        <v>6</v>
      </c>
      <c r="AI1" s="338"/>
      <c r="AJ1" s="338"/>
    </row>
    <row r="2" spans="1:36" ht="21">
      <c r="A2" s="339" t="s">
        <v>7</v>
      </c>
      <c r="B2" s="339" t="s">
        <v>8</v>
      </c>
      <c r="C2" s="339" t="s">
        <v>9</v>
      </c>
      <c r="D2" s="339" t="s">
        <v>10</v>
      </c>
      <c r="E2" s="341" t="s">
        <v>11</v>
      </c>
      <c r="F2" s="342"/>
      <c r="G2" s="342"/>
      <c r="H2" s="343"/>
      <c r="I2" s="348" t="s">
        <v>12</v>
      </c>
      <c r="J2" s="350" t="s">
        <v>13</v>
      </c>
      <c r="K2" s="339" t="s">
        <v>14</v>
      </c>
      <c r="L2" s="10" t="s">
        <v>15</v>
      </c>
      <c r="M2" s="11" t="s">
        <v>16</v>
      </c>
      <c r="N2" s="12" t="s">
        <v>15</v>
      </c>
      <c r="O2" s="13" t="s">
        <v>16</v>
      </c>
      <c r="P2" s="14"/>
      <c r="Q2" s="14"/>
      <c r="R2" s="14"/>
      <c r="S2" s="14"/>
      <c r="T2" s="14"/>
      <c r="U2" s="14"/>
      <c r="V2" s="14"/>
      <c r="W2" s="14"/>
      <c r="X2" s="14"/>
      <c r="Y2" s="15" t="s">
        <v>17</v>
      </c>
      <c r="Z2" s="15" t="s">
        <v>6</v>
      </c>
      <c r="AA2" s="344" t="s">
        <v>18</v>
      </c>
      <c r="AB2" s="345" t="s">
        <v>19</v>
      </c>
      <c r="AC2" s="346" t="s">
        <v>20</v>
      </c>
      <c r="AD2" s="16"/>
      <c r="AE2" s="344" t="s">
        <v>18</v>
      </c>
      <c r="AF2" s="345" t="s">
        <v>19</v>
      </c>
      <c r="AG2" s="346" t="s">
        <v>20</v>
      </c>
      <c r="AH2" s="344" t="s">
        <v>18</v>
      </c>
      <c r="AI2" s="345" t="s">
        <v>19</v>
      </c>
      <c r="AJ2" s="347" t="s">
        <v>20</v>
      </c>
    </row>
    <row r="3" spans="1:36" ht="21">
      <c r="A3" s="340"/>
      <c r="B3" s="340"/>
      <c r="C3" s="340"/>
      <c r="D3" s="340"/>
      <c r="E3" s="17" t="s">
        <v>21</v>
      </c>
      <c r="F3" s="17" t="s">
        <v>22</v>
      </c>
      <c r="G3" s="17" t="s">
        <v>23</v>
      </c>
      <c r="H3" s="17" t="s">
        <v>17</v>
      </c>
      <c r="I3" s="349"/>
      <c r="J3" s="351"/>
      <c r="K3" s="340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  <c r="Z3" s="20"/>
      <c r="AA3" s="344"/>
      <c r="AB3" s="345"/>
      <c r="AC3" s="346"/>
      <c r="AD3" s="16"/>
      <c r="AE3" s="344"/>
      <c r="AF3" s="345"/>
      <c r="AG3" s="346"/>
      <c r="AH3" s="344"/>
      <c r="AI3" s="345"/>
      <c r="AJ3" s="347"/>
    </row>
    <row r="4" spans="1:36" ht="21">
      <c r="A4" s="355">
        <v>1</v>
      </c>
      <c r="B4" s="355" t="s">
        <v>24</v>
      </c>
      <c r="C4" s="355" t="s">
        <v>25</v>
      </c>
      <c r="D4" s="22" t="s">
        <v>26</v>
      </c>
      <c r="E4" s="23"/>
      <c r="F4" s="24">
        <v>4000</v>
      </c>
      <c r="G4" s="23"/>
      <c r="H4" s="24">
        <f>SUM(E4:G4)</f>
        <v>4000</v>
      </c>
      <c r="I4" s="374">
        <f>SUM(H4:H24)</f>
        <v>458440</v>
      </c>
      <c r="J4" s="25" t="s">
        <v>18</v>
      </c>
      <c r="K4" s="26" t="s">
        <v>27</v>
      </c>
      <c r="L4" s="27">
        <v>3850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>
        <f>SUM(L4:X4)</f>
        <v>3850</v>
      </c>
      <c r="Z4" s="28">
        <f>H4-Y4</f>
        <v>150</v>
      </c>
      <c r="AA4" s="368">
        <f>SUM(H4,H8:H12,H19:H21,H24)</f>
        <v>192440</v>
      </c>
      <c r="AB4" s="371">
        <f>SUM(H13,H15,H22)</f>
        <v>105000</v>
      </c>
      <c r="AC4" s="352">
        <f>SUM(H6,H17)</f>
        <v>161000</v>
      </c>
      <c r="AD4" s="29"/>
      <c r="AE4" s="368">
        <f>SUM(K4,K6,K7,K8,K12,K13,K15)</f>
        <v>0</v>
      </c>
      <c r="AF4" s="371">
        <f>SUM(K9,K10,K14)</f>
        <v>0</v>
      </c>
      <c r="AG4" s="352">
        <f>SUM(K5,K11)</f>
        <v>0</v>
      </c>
      <c r="AH4" s="368">
        <f>SUM(N4,N6,N7,N8,N12,N13,N15)</f>
        <v>3544</v>
      </c>
      <c r="AI4" s="371">
        <f>SUM(N9,N10,N14)</f>
        <v>0</v>
      </c>
      <c r="AJ4" s="352">
        <f>SUM(N5,N11)</f>
        <v>0</v>
      </c>
    </row>
    <row r="5" spans="1:36" ht="21">
      <c r="A5" s="356"/>
      <c r="B5" s="356"/>
      <c r="C5" s="356"/>
      <c r="D5" s="30"/>
      <c r="E5" s="23"/>
      <c r="F5" s="23"/>
      <c r="G5" s="23"/>
      <c r="H5" s="23"/>
      <c r="I5" s="375"/>
      <c r="J5" s="30"/>
      <c r="K5" s="31"/>
      <c r="L5" s="27" t="s">
        <v>28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  <c r="Z5" s="33"/>
      <c r="AA5" s="369"/>
      <c r="AB5" s="372"/>
      <c r="AC5" s="353"/>
      <c r="AD5" s="29"/>
      <c r="AE5" s="369"/>
      <c r="AF5" s="372"/>
      <c r="AG5" s="353"/>
      <c r="AH5" s="369"/>
      <c r="AI5" s="372"/>
      <c r="AJ5" s="353"/>
    </row>
    <row r="6" spans="1:36" ht="21">
      <c r="A6" s="356"/>
      <c r="B6" s="356"/>
      <c r="C6" s="356"/>
      <c r="D6" s="34" t="s">
        <v>29</v>
      </c>
      <c r="E6" s="35"/>
      <c r="F6" s="36">
        <f>644*250</f>
        <v>161000</v>
      </c>
      <c r="G6" s="35"/>
      <c r="H6" s="36">
        <f t="shared" ref="H6:H8" si="0">SUM(E6:G6)</f>
        <v>161000</v>
      </c>
      <c r="I6" s="375"/>
      <c r="J6" s="37" t="s">
        <v>20</v>
      </c>
      <c r="K6" s="38" t="s">
        <v>30</v>
      </c>
      <c r="L6" s="39">
        <v>31800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>
        <f>SUM(L6:X6)</f>
        <v>31800</v>
      </c>
      <c r="Z6" s="28">
        <f>H6-Y6</f>
        <v>129200</v>
      </c>
      <c r="AA6" s="369"/>
      <c r="AB6" s="372"/>
      <c r="AC6" s="353"/>
      <c r="AD6" s="29"/>
      <c r="AE6" s="369"/>
      <c r="AF6" s="372"/>
      <c r="AG6" s="353"/>
      <c r="AH6" s="369"/>
      <c r="AI6" s="372"/>
      <c r="AJ6" s="353"/>
    </row>
    <row r="7" spans="1:36" ht="21">
      <c r="A7" s="356"/>
      <c r="B7" s="356"/>
      <c r="C7" s="356"/>
      <c r="D7" s="34"/>
      <c r="E7" s="35"/>
      <c r="F7" s="36"/>
      <c r="G7" s="35"/>
      <c r="H7" s="36"/>
      <c r="I7" s="375"/>
      <c r="J7" s="37"/>
      <c r="K7" s="38"/>
      <c r="L7" s="39" t="s">
        <v>31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28"/>
      <c r="AA7" s="369"/>
      <c r="AB7" s="372"/>
      <c r="AC7" s="353"/>
      <c r="AD7" s="29"/>
      <c r="AE7" s="369"/>
      <c r="AF7" s="372"/>
      <c r="AG7" s="353"/>
      <c r="AH7" s="369"/>
      <c r="AI7" s="372"/>
      <c r="AJ7" s="353"/>
    </row>
    <row r="8" spans="1:36" ht="21">
      <c r="A8" s="356"/>
      <c r="B8" s="356"/>
      <c r="C8" s="356"/>
      <c r="D8" s="22" t="s">
        <v>32</v>
      </c>
      <c r="E8" s="23"/>
      <c r="F8" s="23"/>
      <c r="G8" s="24">
        <v>2000</v>
      </c>
      <c r="H8" s="24">
        <f t="shared" si="0"/>
        <v>2000</v>
      </c>
      <c r="I8" s="375"/>
      <c r="J8" s="25" t="s">
        <v>18</v>
      </c>
      <c r="K8" s="26" t="s">
        <v>33</v>
      </c>
      <c r="L8" s="40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SUM(L8:X8)</f>
        <v>0</v>
      </c>
      <c r="Z8" s="28">
        <f>H8-Y8</f>
        <v>2000</v>
      </c>
      <c r="AA8" s="369"/>
      <c r="AB8" s="372"/>
      <c r="AC8" s="353"/>
      <c r="AD8" s="29"/>
      <c r="AE8" s="369"/>
      <c r="AF8" s="372"/>
      <c r="AG8" s="353"/>
      <c r="AH8" s="369"/>
      <c r="AI8" s="372"/>
      <c r="AJ8" s="353"/>
    </row>
    <row r="9" spans="1:36" ht="21">
      <c r="A9" s="356"/>
      <c r="B9" s="356"/>
      <c r="C9" s="356"/>
      <c r="D9" s="22"/>
      <c r="E9" s="23"/>
      <c r="F9" s="23"/>
      <c r="G9" s="24"/>
      <c r="H9" s="24"/>
      <c r="I9" s="375"/>
      <c r="J9" s="25"/>
      <c r="K9" s="26"/>
      <c r="L9" s="4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28"/>
      <c r="AA9" s="369"/>
      <c r="AB9" s="372"/>
      <c r="AC9" s="353"/>
      <c r="AD9" s="29"/>
      <c r="AE9" s="369"/>
      <c r="AF9" s="372"/>
      <c r="AG9" s="353"/>
      <c r="AH9" s="369"/>
      <c r="AI9" s="372"/>
      <c r="AJ9" s="353"/>
    </row>
    <row r="10" spans="1:36" ht="21">
      <c r="A10" s="356"/>
      <c r="B10" s="356"/>
      <c r="C10" s="356"/>
      <c r="D10" s="41" t="s">
        <v>34</v>
      </c>
      <c r="E10" s="42"/>
      <c r="F10" s="42"/>
      <c r="G10" s="43">
        <v>44000</v>
      </c>
      <c r="H10" s="43">
        <f t="shared" ref="H10:H11" si="1">SUM(E10:G10)</f>
        <v>44000</v>
      </c>
      <c r="I10" s="375"/>
      <c r="J10" s="25" t="s">
        <v>18</v>
      </c>
      <c r="K10" s="26" t="s">
        <v>30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>
        <f>SUM(L10:X10)</f>
        <v>0</v>
      </c>
      <c r="Z10" s="28">
        <f>H10-Y10</f>
        <v>44000</v>
      </c>
      <c r="AA10" s="369"/>
      <c r="AB10" s="372"/>
      <c r="AC10" s="353"/>
      <c r="AD10" s="29"/>
      <c r="AE10" s="369"/>
      <c r="AF10" s="372"/>
      <c r="AG10" s="353"/>
      <c r="AH10" s="369"/>
      <c r="AI10" s="372"/>
      <c r="AJ10" s="353"/>
    </row>
    <row r="11" spans="1:36" ht="21">
      <c r="A11" s="356"/>
      <c r="B11" s="356"/>
      <c r="C11" s="356"/>
      <c r="D11" s="41" t="s">
        <v>35</v>
      </c>
      <c r="E11" s="42"/>
      <c r="F11" s="42"/>
      <c r="G11" s="43">
        <v>13000</v>
      </c>
      <c r="H11" s="43">
        <f t="shared" si="1"/>
        <v>13000</v>
      </c>
      <c r="I11" s="375"/>
      <c r="J11" s="25" t="s">
        <v>18</v>
      </c>
      <c r="K11" s="26" t="s">
        <v>30</v>
      </c>
      <c r="L11" s="44">
        <v>1780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5">
        <f>SUM(L11:X11)</f>
        <v>1780</v>
      </c>
      <c r="Z11" s="28">
        <f>H11-Y11</f>
        <v>11220</v>
      </c>
      <c r="AA11" s="369"/>
      <c r="AB11" s="372"/>
      <c r="AC11" s="353"/>
      <c r="AD11" s="29"/>
      <c r="AE11" s="369"/>
      <c r="AF11" s="372"/>
      <c r="AG11" s="353"/>
      <c r="AH11" s="369"/>
      <c r="AI11" s="372"/>
      <c r="AJ11" s="353"/>
    </row>
    <row r="12" spans="1:36" ht="21">
      <c r="A12" s="356"/>
      <c r="B12" s="356"/>
      <c r="C12" s="356"/>
      <c r="D12" s="45"/>
      <c r="E12" s="42"/>
      <c r="F12" s="42"/>
      <c r="G12" s="42"/>
      <c r="H12" s="42"/>
      <c r="I12" s="375"/>
      <c r="J12" s="30"/>
      <c r="K12" s="31"/>
      <c r="L12" s="44" t="s">
        <v>36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2"/>
      <c r="Z12" s="33"/>
      <c r="AA12" s="369"/>
      <c r="AB12" s="372"/>
      <c r="AC12" s="353"/>
      <c r="AD12" s="29"/>
      <c r="AE12" s="369"/>
      <c r="AF12" s="372"/>
      <c r="AG12" s="353"/>
      <c r="AH12" s="369"/>
      <c r="AI12" s="372"/>
      <c r="AJ12" s="353"/>
    </row>
    <row r="13" spans="1:36" ht="21">
      <c r="A13" s="356"/>
      <c r="B13" s="356"/>
      <c r="C13" s="356"/>
      <c r="D13" s="46" t="s">
        <v>37</v>
      </c>
      <c r="E13" s="47"/>
      <c r="F13" s="48">
        <v>1200</v>
      </c>
      <c r="G13" s="48">
        <v>13800</v>
      </c>
      <c r="H13" s="48">
        <f>SUM(E13:G13)</f>
        <v>15000</v>
      </c>
      <c r="I13" s="375"/>
      <c r="J13" s="49" t="s">
        <v>19</v>
      </c>
      <c r="K13" s="50" t="s">
        <v>38</v>
      </c>
      <c r="L13" s="51"/>
      <c r="M13" s="51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>
        <f>SUM(L13:X13)</f>
        <v>0</v>
      </c>
      <c r="Z13" s="28">
        <f>H13-Y13</f>
        <v>15000</v>
      </c>
      <c r="AA13" s="369"/>
      <c r="AB13" s="372"/>
      <c r="AC13" s="353"/>
      <c r="AD13" s="29"/>
      <c r="AE13" s="369"/>
      <c r="AF13" s="372"/>
      <c r="AG13" s="353"/>
      <c r="AH13" s="369"/>
      <c r="AI13" s="372"/>
      <c r="AJ13" s="353"/>
    </row>
    <row r="14" spans="1:36" ht="21">
      <c r="A14" s="356"/>
      <c r="B14" s="356"/>
      <c r="C14" s="356"/>
      <c r="D14" s="46"/>
      <c r="E14" s="47"/>
      <c r="F14" s="48"/>
      <c r="G14" s="48"/>
      <c r="H14" s="48"/>
      <c r="I14" s="375"/>
      <c r="J14" s="49"/>
      <c r="K14" s="50"/>
      <c r="L14" s="51"/>
      <c r="M14" s="51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52"/>
      <c r="Y14" s="15"/>
      <c r="Z14" s="28"/>
      <c r="AA14" s="369"/>
      <c r="AB14" s="372"/>
      <c r="AC14" s="353"/>
      <c r="AD14" s="29"/>
      <c r="AE14" s="369"/>
      <c r="AF14" s="372"/>
      <c r="AG14" s="353"/>
      <c r="AH14" s="369"/>
      <c r="AI14" s="372"/>
      <c r="AJ14" s="353"/>
    </row>
    <row r="15" spans="1:36" ht="21">
      <c r="A15" s="356"/>
      <c r="B15" s="356"/>
      <c r="C15" s="356"/>
      <c r="D15" s="46" t="s">
        <v>39</v>
      </c>
      <c r="E15" s="47"/>
      <c r="F15" s="48">
        <v>30000</v>
      </c>
      <c r="G15" s="48">
        <v>10000</v>
      </c>
      <c r="H15" s="48">
        <f>SUM(E15:G15)</f>
        <v>40000</v>
      </c>
      <c r="I15" s="375"/>
      <c r="J15" s="49" t="s">
        <v>19</v>
      </c>
      <c r="K15" s="50" t="s">
        <v>38</v>
      </c>
      <c r="L15" s="27">
        <v>3000</v>
      </c>
      <c r="M15" s="27">
        <v>5890</v>
      </c>
      <c r="N15" s="53">
        <v>3544</v>
      </c>
      <c r="O15" s="53">
        <v>1200</v>
      </c>
      <c r="P15" s="53">
        <v>995</v>
      </c>
      <c r="Q15" s="27">
        <v>450</v>
      </c>
      <c r="R15" s="53">
        <v>1660</v>
      </c>
      <c r="S15" s="53">
        <v>2080</v>
      </c>
      <c r="T15" s="27">
        <v>850</v>
      </c>
      <c r="U15" s="27">
        <v>2400</v>
      </c>
      <c r="V15" s="27">
        <v>13030</v>
      </c>
      <c r="W15" s="54">
        <v>2600</v>
      </c>
      <c r="X15" s="55"/>
      <c r="Y15" s="15">
        <f>SUM(L15:X15)</f>
        <v>37699</v>
      </c>
      <c r="Z15" s="28">
        <f>H15-Y15</f>
        <v>2301</v>
      </c>
      <c r="AA15" s="369"/>
      <c r="AB15" s="372"/>
      <c r="AC15" s="353"/>
      <c r="AD15" s="29"/>
      <c r="AE15" s="369"/>
      <c r="AF15" s="372"/>
      <c r="AG15" s="353"/>
      <c r="AH15" s="369"/>
      <c r="AI15" s="372"/>
      <c r="AJ15" s="353"/>
    </row>
    <row r="16" spans="1:36" ht="21">
      <c r="A16" s="356"/>
      <c r="B16" s="356"/>
      <c r="C16" s="356"/>
      <c r="D16" s="56"/>
      <c r="E16" s="47"/>
      <c r="F16" s="47"/>
      <c r="G16" s="47"/>
      <c r="H16" s="47"/>
      <c r="I16" s="375"/>
      <c r="J16" s="57"/>
      <c r="K16" s="58"/>
      <c r="L16" s="27" t="s">
        <v>40</v>
      </c>
      <c r="M16" s="27" t="s">
        <v>41</v>
      </c>
      <c r="N16" s="53" t="s">
        <v>42</v>
      </c>
      <c r="O16" s="53" t="s">
        <v>43</v>
      </c>
      <c r="P16" s="53" t="s">
        <v>44</v>
      </c>
      <c r="Q16" s="27" t="s">
        <v>45</v>
      </c>
      <c r="R16" s="53" t="s">
        <v>46</v>
      </c>
      <c r="S16" s="53" t="s">
        <v>47</v>
      </c>
      <c r="T16" s="27" t="s">
        <v>48</v>
      </c>
      <c r="U16" s="27" t="s">
        <v>49</v>
      </c>
      <c r="V16" s="27" t="s">
        <v>50</v>
      </c>
      <c r="W16" s="54" t="s">
        <v>51</v>
      </c>
      <c r="X16" s="55"/>
      <c r="Y16" s="32"/>
      <c r="Z16" s="33"/>
      <c r="AA16" s="369"/>
      <c r="AB16" s="372"/>
      <c r="AC16" s="353"/>
      <c r="AD16" s="59"/>
      <c r="AE16" s="369"/>
      <c r="AF16" s="372"/>
      <c r="AG16" s="353"/>
      <c r="AH16" s="369"/>
      <c r="AI16" s="372"/>
      <c r="AJ16" s="353"/>
    </row>
    <row r="17" spans="1:36" ht="21">
      <c r="A17" s="356"/>
      <c r="B17" s="356"/>
      <c r="C17" s="356"/>
      <c r="D17" s="60" t="s">
        <v>52</v>
      </c>
      <c r="E17" s="61"/>
      <c r="F17" s="61"/>
      <c r="G17" s="61"/>
      <c r="H17" s="62">
        <f t="shared" ref="H17:H19" si="2">SUM(E17:G17)</f>
        <v>0</v>
      </c>
      <c r="I17" s="375"/>
      <c r="J17" s="37" t="s">
        <v>20</v>
      </c>
      <c r="K17" s="38" t="s">
        <v>38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63"/>
      <c r="Y17" s="15">
        <f>SUM(L17:X17)</f>
        <v>0</v>
      </c>
      <c r="Z17" s="28">
        <f>H17-Y17</f>
        <v>0</v>
      </c>
      <c r="AA17" s="369"/>
      <c r="AB17" s="372"/>
      <c r="AC17" s="353"/>
      <c r="AD17" s="59"/>
      <c r="AE17" s="369"/>
      <c r="AF17" s="372"/>
      <c r="AG17" s="353"/>
      <c r="AH17" s="369"/>
      <c r="AI17" s="372"/>
      <c r="AJ17" s="353"/>
    </row>
    <row r="18" spans="1:36" ht="21">
      <c r="A18" s="356"/>
      <c r="B18" s="356"/>
      <c r="C18" s="356"/>
      <c r="D18" s="60"/>
      <c r="E18" s="61"/>
      <c r="F18" s="61"/>
      <c r="G18" s="61"/>
      <c r="H18" s="62"/>
      <c r="I18" s="375"/>
      <c r="J18" s="37"/>
      <c r="K18" s="3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28"/>
      <c r="AA18" s="369"/>
      <c r="AB18" s="372"/>
      <c r="AC18" s="353"/>
      <c r="AD18" s="59"/>
      <c r="AE18" s="369"/>
      <c r="AF18" s="372"/>
      <c r="AG18" s="353"/>
      <c r="AH18" s="369"/>
      <c r="AI18" s="372"/>
      <c r="AJ18" s="353"/>
    </row>
    <row r="19" spans="1:36" ht="55.8">
      <c r="A19" s="356"/>
      <c r="B19" s="356"/>
      <c r="C19" s="356"/>
      <c r="D19" s="41" t="s">
        <v>53</v>
      </c>
      <c r="E19" s="42"/>
      <c r="F19" s="42"/>
      <c r="G19" s="43">
        <v>28440</v>
      </c>
      <c r="H19" s="43">
        <f t="shared" si="2"/>
        <v>28440</v>
      </c>
      <c r="I19" s="375"/>
      <c r="J19" s="25" t="s">
        <v>18</v>
      </c>
      <c r="K19" s="26" t="s">
        <v>30</v>
      </c>
      <c r="L19" s="40"/>
      <c r="M19" s="4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>
        <f>SUM(L19:X19)</f>
        <v>0</v>
      </c>
      <c r="Z19" s="28">
        <f>H19-Y19</f>
        <v>28440</v>
      </c>
      <c r="AA19" s="369"/>
      <c r="AB19" s="372"/>
      <c r="AC19" s="353"/>
      <c r="AD19" s="59"/>
      <c r="AE19" s="369"/>
      <c r="AF19" s="372"/>
      <c r="AG19" s="353"/>
      <c r="AH19" s="369"/>
      <c r="AI19" s="372"/>
      <c r="AJ19" s="353"/>
    </row>
    <row r="20" spans="1:36" ht="21">
      <c r="A20" s="356"/>
      <c r="B20" s="356"/>
      <c r="C20" s="356"/>
      <c r="D20" s="41"/>
      <c r="E20" s="42"/>
      <c r="F20" s="42"/>
      <c r="G20" s="43"/>
      <c r="H20" s="43"/>
      <c r="I20" s="375"/>
      <c r="J20" s="25"/>
      <c r="K20" s="26"/>
      <c r="L20" s="40"/>
      <c r="M20" s="4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28"/>
      <c r="AA20" s="369"/>
      <c r="AB20" s="372"/>
      <c r="AC20" s="353"/>
      <c r="AD20" s="59"/>
      <c r="AE20" s="369"/>
      <c r="AF20" s="372"/>
      <c r="AG20" s="353"/>
      <c r="AH20" s="369"/>
      <c r="AI20" s="372"/>
      <c r="AJ20" s="353"/>
    </row>
    <row r="21" spans="1:36" ht="21">
      <c r="A21" s="356"/>
      <c r="B21" s="356"/>
      <c r="C21" s="356"/>
      <c r="D21" s="41" t="s">
        <v>54</v>
      </c>
      <c r="E21" s="42"/>
      <c r="F21" s="42"/>
      <c r="G21" s="43">
        <v>5000</v>
      </c>
      <c r="H21" s="43">
        <f t="shared" ref="H21:H22" si="3">SUM(E21:G21)</f>
        <v>5000</v>
      </c>
      <c r="I21" s="375"/>
      <c r="J21" s="25" t="s">
        <v>18</v>
      </c>
      <c r="K21" s="26" t="s">
        <v>55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5">
        <f>SUM(L21:X21)</f>
        <v>0</v>
      </c>
      <c r="Z21" s="28">
        <f>H21-Y21</f>
        <v>5000</v>
      </c>
      <c r="AA21" s="369"/>
      <c r="AB21" s="372"/>
      <c r="AC21" s="353"/>
      <c r="AD21" s="59"/>
      <c r="AE21" s="369"/>
      <c r="AF21" s="372"/>
      <c r="AG21" s="353"/>
      <c r="AH21" s="369"/>
      <c r="AI21" s="372"/>
      <c r="AJ21" s="353"/>
    </row>
    <row r="22" spans="1:36" ht="21">
      <c r="A22" s="356"/>
      <c r="B22" s="356"/>
      <c r="C22" s="356"/>
      <c r="D22" s="46" t="s">
        <v>56</v>
      </c>
      <c r="E22" s="47"/>
      <c r="F22" s="47"/>
      <c r="G22" s="48">
        <v>50000</v>
      </c>
      <c r="H22" s="48">
        <f t="shared" si="3"/>
        <v>50000</v>
      </c>
      <c r="I22" s="375"/>
      <c r="J22" s="49" t="s">
        <v>19</v>
      </c>
      <c r="K22" s="50" t="s">
        <v>57</v>
      </c>
      <c r="L22" s="40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>
        <f>SUM(L22:X22)</f>
        <v>0</v>
      </c>
      <c r="Z22" s="28">
        <f>H22-Y22</f>
        <v>50000</v>
      </c>
      <c r="AA22" s="369"/>
      <c r="AB22" s="372"/>
      <c r="AC22" s="353"/>
      <c r="AD22" s="59"/>
      <c r="AE22" s="369"/>
      <c r="AF22" s="372"/>
      <c r="AG22" s="353"/>
      <c r="AH22" s="369"/>
      <c r="AI22" s="372"/>
      <c r="AJ22" s="353"/>
    </row>
    <row r="23" spans="1:36" ht="15.6" customHeight="1">
      <c r="A23" s="356"/>
      <c r="B23" s="356"/>
      <c r="C23" s="356"/>
      <c r="D23" s="46"/>
      <c r="E23" s="47"/>
      <c r="F23" s="47"/>
      <c r="G23" s="48"/>
      <c r="H23" s="48"/>
      <c r="I23" s="375"/>
      <c r="J23" s="49"/>
      <c r="K23" s="50"/>
      <c r="L23" s="40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28"/>
      <c r="AA23" s="369"/>
      <c r="AB23" s="372"/>
      <c r="AC23" s="353"/>
      <c r="AD23" s="59"/>
      <c r="AE23" s="369"/>
      <c r="AF23" s="372"/>
      <c r="AG23" s="353"/>
      <c r="AH23" s="369"/>
      <c r="AI23" s="372"/>
      <c r="AJ23" s="353"/>
    </row>
    <row r="24" spans="1:36" ht="21">
      <c r="A24" s="340"/>
      <c r="B24" s="340"/>
      <c r="C24" s="340"/>
      <c r="D24" s="41" t="s">
        <v>58</v>
      </c>
      <c r="E24" s="42"/>
      <c r="F24" s="43">
        <v>96000</v>
      </c>
      <c r="G24" s="42"/>
      <c r="H24" s="43">
        <f>SUM(E24:G24)</f>
        <v>96000</v>
      </c>
      <c r="I24" s="376"/>
      <c r="J24" s="25" t="s">
        <v>18</v>
      </c>
      <c r="K24" s="26" t="s">
        <v>57</v>
      </c>
      <c r="L24" s="27">
        <v>96000</v>
      </c>
      <c r="M24" s="4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>
        <f>SUM(L24:X24)</f>
        <v>96000</v>
      </c>
      <c r="Z24" s="28">
        <f>H24-Y24</f>
        <v>0</v>
      </c>
      <c r="AA24" s="370"/>
      <c r="AB24" s="373"/>
      <c r="AC24" s="354"/>
      <c r="AD24" s="59"/>
      <c r="AE24" s="370"/>
      <c r="AF24" s="373"/>
      <c r="AG24" s="354"/>
      <c r="AH24" s="370"/>
      <c r="AI24" s="373"/>
      <c r="AJ24" s="354"/>
    </row>
    <row r="25" spans="1:36" ht="21">
      <c r="A25" s="64"/>
      <c r="B25" s="64"/>
      <c r="C25" s="64"/>
      <c r="D25" s="64"/>
      <c r="E25" s="23"/>
      <c r="F25" s="23"/>
      <c r="G25" s="23"/>
      <c r="H25" s="23"/>
      <c r="I25" s="65"/>
      <c r="J25" s="30"/>
      <c r="K25" s="31"/>
      <c r="L25" s="27" t="s">
        <v>59</v>
      </c>
      <c r="M25" s="40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>
        <f>SUM(L25:X25)</f>
        <v>0</v>
      </c>
      <c r="Z25" s="28">
        <f>H25-Y25</f>
        <v>0</v>
      </c>
      <c r="AA25" s="8"/>
      <c r="AB25" s="66"/>
      <c r="AC25" s="67"/>
      <c r="AD25" s="59"/>
      <c r="AE25" s="68"/>
      <c r="AF25" s="66"/>
      <c r="AG25" s="67"/>
      <c r="AH25" s="68"/>
      <c r="AI25" s="66"/>
      <c r="AJ25" s="69"/>
    </row>
    <row r="26" spans="1:36" ht="37.200000000000003">
      <c r="A26" s="70">
        <v>2</v>
      </c>
      <c r="B26" s="70" t="s">
        <v>24</v>
      </c>
      <c r="C26" s="70" t="s">
        <v>60</v>
      </c>
      <c r="D26" s="71" t="s">
        <v>61</v>
      </c>
      <c r="E26" s="23"/>
      <c r="F26" s="23"/>
      <c r="G26" s="24">
        <v>2000</v>
      </c>
      <c r="H26" s="24">
        <f>SUM(E26:G26)</f>
        <v>2000</v>
      </c>
      <c r="I26" s="43">
        <f>SUM(H26)</f>
        <v>2000</v>
      </c>
      <c r="J26" s="25" t="s">
        <v>18</v>
      </c>
      <c r="K26" s="26" t="s">
        <v>62</v>
      </c>
      <c r="L26" s="40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>
        <f>SUM(L26:X26)</f>
        <v>0</v>
      </c>
      <c r="Z26" s="28">
        <f>H26-Y26</f>
        <v>2000</v>
      </c>
      <c r="AA26" s="8">
        <f>SUM(H26)</f>
        <v>2000</v>
      </c>
      <c r="AB26" s="66"/>
      <c r="AC26" s="67"/>
      <c r="AD26" s="59"/>
      <c r="AE26" s="8">
        <f>SUM(Y26)</f>
        <v>0</v>
      </c>
      <c r="AF26" s="66"/>
      <c r="AG26" s="67"/>
      <c r="AH26" s="8">
        <f>AA26-AE26</f>
        <v>2000</v>
      </c>
      <c r="AI26" s="66"/>
      <c r="AJ26" s="69"/>
    </row>
    <row r="27" spans="1:36" ht="23.25" customHeight="1">
      <c r="A27" s="70"/>
      <c r="B27" s="70"/>
      <c r="C27" s="70"/>
      <c r="D27" s="22"/>
      <c r="E27" s="23"/>
      <c r="F27" s="23"/>
      <c r="G27" s="24"/>
      <c r="H27" s="24"/>
      <c r="I27" s="43"/>
      <c r="J27" s="25"/>
      <c r="K27" s="26"/>
      <c r="L27" s="40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28"/>
      <c r="AA27" s="72"/>
      <c r="AB27" s="73"/>
      <c r="AC27" s="69"/>
      <c r="AD27" s="74"/>
      <c r="AE27" s="72"/>
      <c r="AF27" s="73"/>
      <c r="AG27" s="69"/>
      <c r="AH27" s="72"/>
      <c r="AI27" s="73"/>
      <c r="AJ27" s="69"/>
    </row>
    <row r="28" spans="1:36" ht="21">
      <c r="A28" s="355">
        <v>3</v>
      </c>
      <c r="B28" s="355" t="s">
        <v>24</v>
      </c>
      <c r="C28" s="355" t="s">
        <v>63</v>
      </c>
      <c r="D28" s="22" t="s">
        <v>64</v>
      </c>
      <c r="E28" s="23"/>
      <c r="F28" s="23"/>
      <c r="G28" s="24">
        <v>1000</v>
      </c>
      <c r="H28" s="24">
        <f t="shared" ref="H28:H34" si="4">SUM(E28:G28)</f>
        <v>1000</v>
      </c>
      <c r="I28" s="357">
        <f>SUM(H28:H30)</f>
        <v>8000</v>
      </c>
      <c r="J28" s="25" t="s">
        <v>18</v>
      </c>
      <c r="K28" s="26" t="s">
        <v>65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>
        <f t="shared" ref="Y28:Y34" si="5">SUM(L28:X28)</f>
        <v>0</v>
      </c>
      <c r="Z28" s="28">
        <f t="shared" ref="Z28:Z34" si="6">H28-Y28</f>
        <v>1000</v>
      </c>
      <c r="AA28" s="359">
        <f>SUM(H28:H29)</f>
        <v>4000</v>
      </c>
      <c r="AB28" s="362">
        <f>SUM(H30)</f>
        <v>4000</v>
      </c>
      <c r="AC28" s="365"/>
      <c r="AD28" s="74"/>
      <c r="AE28" s="359">
        <f>SUM(Y28:Y29)</f>
        <v>0</v>
      </c>
      <c r="AF28" s="362">
        <f>SUM(Y30)</f>
        <v>0</v>
      </c>
      <c r="AG28" s="365"/>
      <c r="AH28" s="359">
        <f>AA28-AE28</f>
        <v>4000</v>
      </c>
      <c r="AI28" s="362">
        <f>AB28-AF28</f>
        <v>4000</v>
      </c>
      <c r="AJ28" s="365"/>
    </row>
    <row r="29" spans="1:36" ht="21">
      <c r="A29" s="356"/>
      <c r="B29" s="356"/>
      <c r="C29" s="356"/>
      <c r="D29" s="22" t="s">
        <v>66</v>
      </c>
      <c r="E29" s="23"/>
      <c r="F29" s="23"/>
      <c r="G29" s="24">
        <v>3000</v>
      </c>
      <c r="H29" s="24">
        <f t="shared" si="4"/>
        <v>3000</v>
      </c>
      <c r="I29" s="358"/>
      <c r="J29" s="25" t="s">
        <v>18</v>
      </c>
      <c r="K29" s="26" t="s">
        <v>65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>
        <f t="shared" si="5"/>
        <v>0</v>
      </c>
      <c r="Z29" s="28">
        <f t="shared" si="6"/>
        <v>3000</v>
      </c>
      <c r="AA29" s="360"/>
      <c r="AB29" s="363"/>
      <c r="AC29" s="366"/>
      <c r="AD29" s="74"/>
      <c r="AE29" s="360"/>
      <c r="AF29" s="363"/>
      <c r="AG29" s="366"/>
      <c r="AH29" s="360"/>
      <c r="AI29" s="363"/>
      <c r="AJ29" s="366"/>
    </row>
    <row r="30" spans="1:36" ht="21">
      <c r="A30" s="340"/>
      <c r="B30" s="340"/>
      <c r="C30" s="340"/>
      <c r="D30" s="75" t="s">
        <v>67</v>
      </c>
      <c r="E30" s="76"/>
      <c r="F30" s="76"/>
      <c r="G30" s="77">
        <v>4000</v>
      </c>
      <c r="H30" s="77">
        <f t="shared" si="4"/>
        <v>4000</v>
      </c>
      <c r="I30" s="349"/>
      <c r="J30" s="49" t="s">
        <v>19</v>
      </c>
      <c r="K30" s="50" t="s">
        <v>65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>
        <f t="shared" si="5"/>
        <v>0</v>
      </c>
      <c r="Z30" s="28">
        <f t="shared" si="6"/>
        <v>4000</v>
      </c>
      <c r="AA30" s="361"/>
      <c r="AB30" s="364"/>
      <c r="AC30" s="367"/>
      <c r="AD30" s="74"/>
      <c r="AE30" s="361"/>
      <c r="AF30" s="364"/>
      <c r="AG30" s="367"/>
      <c r="AH30" s="361"/>
      <c r="AI30" s="364"/>
      <c r="AJ30" s="367"/>
    </row>
    <row r="31" spans="1:36" ht="21">
      <c r="A31" s="355">
        <v>4</v>
      </c>
      <c r="B31" s="355" t="s">
        <v>24</v>
      </c>
      <c r="C31" s="355" t="s">
        <v>68</v>
      </c>
      <c r="D31" s="22" t="s">
        <v>69</v>
      </c>
      <c r="E31" s="23"/>
      <c r="F31" s="23"/>
      <c r="G31" s="24">
        <v>11000</v>
      </c>
      <c r="H31" s="24">
        <f t="shared" si="4"/>
        <v>11000</v>
      </c>
      <c r="I31" s="357">
        <f>SUM(H31:H34)</f>
        <v>21000</v>
      </c>
      <c r="J31" s="25" t="s">
        <v>18</v>
      </c>
      <c r="K31" s="26" t="s">
        <v>70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>
        <f t="shared" si="5"/>
        <v>0</v>
      </c>
      <c r="Z31" s="28">
        <f t="shared" si="6"/>
        <v>11000</v>
      </c>
      <c r="AA31" s="359">
        <f>SUM(H31:H34)</f>
        <v>21000</v>
      </c>
      <c r="AB31" s="362"/>
      <c r="AC31" s="365"/>
      <c r="AD31" s="74"/>
      <c r="AE31" s="359">
        <f>SUM(Y31:Y34)</f>
        <v>0</v>
      </c>
      <c r="AF31" s="362"/>
      <c r="AG31" s="365"/>
      <c r="AH31" s="359">
        <f>AA31-AE31</f>
        <v>21000</v>
      </c>
      <c r="AI31" s="362"/>
      <c r="AJ31" s="365"/>
    </row>
    <row r="32" spans="1:36" ht="21">
      <c r="A32" s="356"/>
      <c r="B32" s="356"/>
      <c r="C32" s="356"/>
      <c r="D32" s="71" t="s">
        <v>71</v>
      </c>
      <c r="E32" s="23"/>
      <c r="F32" s="23"/>
      <c r="G32" s="24">
        <v>3500</v>
      </c>
      <c r="H32" s="24">
        <f t="shared" si="4"/>
        <v>3500</v>
      </c>
      <c r="I32" s="358"/>
      <c r="J32" s="25" t="s">
        <v>18</v>
      </c>
      <c r="K32" s="26" t="s">
        <v>70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>
        <f t="shared" si="5"/>
        <v>0</v>
      </c>
      <c r="Z32" s="28">
        <f t="shared" si="6"/>
        <v>3500</v>
      </c>
      <c r="AA32" s="360"/>
      <c r="AB32" s="363"/>
      <c r="AC32" s="366"/>
      <c r="AD32" s="74"/>
      <c r="AE32" s="360"/>
      <c r="AF32" s="363"/>
      <c r="AG32" s="366"/>
      <c r="AH32" s="360"/>
      <c r="AI32" s="363"/>
      <c r="AJ32" s="366"/>
    </row>
    <row r="33" spans="1:36" ht="21">
      <c r="A33" s="356"/>
      <c r="B33" s="356"/>
      <c r="C33" s="356"/>
      <c r="D33" s="22" t="s">
        <v>72</v>
      </c>
      <c r="E33" s="23"/>
      <c r="F33" s="23"/>
      <c r="G33" s="24">
        <v>4500</v>
      </c>
      <c r="H33" s="24">
        <f t="shared" si="4"/>
        <v>4500</v>
      </c>
      <c r="I33" s="358"/>
      <c r="J33" s="25" t="s">
        <v>18</v>
      </c>
      <c r="K33" s="26" t="s">
        <v>70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5">
        <f t="shared" si="5"/>
        <v>0</v>
      </c>
      <c r="Z33" s="28">
        <f t="shared" si="6"/>
        <v>4500</v>
      </c>
      <c r="AA33" s="360"/>
      <c r="AB33" s="363"/>
      <c r="AC33" s="366"/>
      <c r="AD33" s="74"/>
      <c r="AE33" s="360"/>
      <c r="AF33" s="363"/>
      <c r="AG33" s="366"/>
      <c r="AH33" s="360"/>
      <c r="AI33" s="363"/>
      <c r="AJ33" s="366"/>
    </row>
    <row r="34" spans="1:36" ht="21">
      <c r="A34" s="340"/>
      <c r="B34" s="340"/>
      <c r="C34" s="340"/>
      <c r="D34" s="22" t="s">
        <v>73</v>
      </c>
      <c r="E34" s="23"/>
      <c r="F34" s="23"/>
      <c r="G34" s="24">
        <v>2000</v>
      </c>
      <c r="H34" s="24">
        <f t="shared" si="4"/>
        <v>2000</v>
      </c>
      <c r="I34" s="349"/>
      <c r="J34" s="25" t="s">
        <v>18</v>
      </c>
      <c r="K34" s="26" t="s">
        <v>70</v>
      </c>
      <c r="L34" s="40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>
        <f t="shared" si="5"/>
        <v>0</v>
      </c>
      <c r="Z34" s="28">
        <f t="shared" si="6"/>
        <v>2000</v>
      </c>
      <c r="AA34" s="361"/>
      <c r="AB34" s="364"/>
      <c r="AC34" s="367"/>
      <c r="AD34" s="74"/>
      <c r="AE34" s="361"/>
      <c r="AF34" s="364"/>
      <c r="AG34" s="367"/>
      <c r="AH34" s="361"/>
      <c r="AI34" s="364"/>
      <c r="AJ34" s="367"/>
    </row>
    <row r="35" spans="1:36" ht="21">
      <c r="A35" s="21"/>
      <c r="B35" s="78"/>
      <c r="C35" s="25"/>
      <c r="D35" s="22"/>
      <c r="E35" s="23"/>
      <c r="F35" s="23"/>
      <c r="G35" s="24"/>
      <c r="H35" s="24"/>
      <c r="I35" s="79"/>
      <c r="J35" s="25"/>
      <c r="K35" s="26"/>
      <c r="L35" s="40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Z35" s="28"/>
      <c r="AA35" s="72"/>
      <c r="AB35" s="73"/>
      <c r="AC35" s="69"/>
      <c r="AD35" s="74"/>
      <c r="AE35" s="72"/>
      <c r="AF35" s="73"/>
      <c r="AG35" s="69"/>
      <c r="AH35" s="72"/>
      <c r="AI35" s="73"/>
      <c r="AJ35" s="69"/>
    </row>
    <row r="36" spans="1:36" ht="37.200000000000003">
      <c r="A36" s="80">
        <v>5</v>
      </c>
      <c r="B36" s="81" t="s">
        <v>24</v>
      </c>
      <c r="C36" s="49" t="s">
        <v>74</v>
      </c>
      <c r="D36" s="75" t="s">
        <v>75</v>
      </c>
      <c r="E36" s="76"/>
      <c r="F36" s="76"/>
      <c r="G36" s="77">
        <v>11000</v>
      </c>
      <c r="H36" s="82">
        <f t="shared" ref="H36:H39" si="7">SUM(E36:G36)</f>
        <v>11000</v>
      </c>
      <c r="I36" s="83">
        <f>SUM(H36)</f>
        <v>11000</v>
      </c>
      <c r="J36" s="49" t="s">
        <v>19</v>
      </c>
      <c r="K36" s="50" t="s">
        <v>76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>
        <f>SUM(L36:X36)</f>
        <v>0</v>
      </c>
      <c r="Z36" s="28">
        <f>H36-Y36</f>
        <v>11000</v>
      </c>
      <c r="AA36" s="72"/>
      <c r="AB36" s="73">
        <f>SUM(H36)</f>
        <v>11000</v>
      </c>
      <c r="AC36" s="69"/>
      <c r="AD36" s="74"/>
      <c r="AE36" s="72"/>
      <c r="AF36" s="73">
        <f>SUM(Y36)</f>
        <v>0</v>
      </c>
      <c r="AG36" s="69"/>
      <c r="AH36" s="72"/>
      <c r="AI36" s="73">
        <f>AB36-AF36</f>
        <v>11000</v>
      </c>
      <c r="AJ36" s="69"/>
    </row>
    <row r="37" spans="1:36" ht="21">
      <c r="A37" s="377">
        <v>6</v>
      </c>
      <c r="B37" s="377" t="s">
        <v>24</v>
      </c>
      <c r="C37" s="377" t="s">
        <v>77</v>
      </c>
      <c r="D37" s="22" t="s">
        <v>78</v>
      </c>
      <c r="E37" s="23"/>
      <c r="F37" s="23"/>
      <c r="G37" s="24">
        <v>4000</v>
      </c>
      <c r="H37" s="24">
        <f t="shared" si="7"/>
        <v>4000</v>
      </c>
      <c r="I37" s="378">
        <f>SUM(H37:H43)</f>
        <v>227000</v>
      </c>
      <c r="J37" s="25" t="s">
        <v>18</v>
      </c>
      <c r="K37" s="26" t="s">
        <v>79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>
        <f>SUM(L37:X37)</f>
        <v>0</v>
      </c>
      <c r="Z37" s="28">
        <f>H37-Y37</f>
        <v>4000</v>
      </c>
      <c r="AA37" s="359">
        <f>SUM(H37:H43)</f>
        <v>227000</v>
      </c>
      <c r="AB37" s="362"/>
      <c r="AC37" s="365"/>
      <c r="AD37" s="74"/>
      <c r="AE37" s="359">
        <f>SUM(Y37:Y43)</f>
        <v>158550</v>
      </c>
      <c r="AF37" s="362"/>
      <c r="AG37" s="365"/>
      <c r="AH37" s="359">
        <f>AA37-AE37</f>
        <v>68450</v>
      </c>
      <c r="AI37" s="362"/>
      <c r="AJ37" s="365"/>
    </row>
    <row r="38" spans="1:36" ht="21">
      <c r="A38" s="356"/>
      <c r="B38" s="356"/>
      <c r="C38" s="356"/>
      <c r="D38" s="22" t="s">
        <v>80</v>
      </c>
      <c r="E38" s="23"/>
      <c r="F38" s="23"/>
      <c r="G38" s="24">
        <v>3000</v>
      </c>
      <c r="H38" s="24">
        <f t="shared" si="7"/>
        <v>3000</v>
      </c>
      <c r="I38" s="358"/>
      <c r="J38" s="25" t="s">
        <v>18</v>
      </c>
      <c r="K38" s="26" t="s">
        <v>81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>
        <f>SUM(L38:X38)</f>
        <v>0</v>
      </c>
      <c r="Z38" s="28">
        <f>H38-Y38</f>
        <v>3000</v>
      </c>
      <c r="AA38" s="360"/>
      <c r="AB38" s="363"/>
      <c r="AC38" s="366"/>
      <c r="AD38" s="59"/>
      <c r="AE38" s="360"/>
      <c r="AF38" s="363"/>
      <c r="AG38" s="366"/>
      <c r="AH38" s="360"/>
      <c r="AI38" s="363"/>
      <c r="AJ38" s="366"/>
    </row>
    <row r="39" spans="1:36" ht="21">
      <c r="A39" s="356"/>
      <c r="B39" s="356"/>
      <c r="C39" s="356"/>
      <c r="D39" s="22" t="s">
        <v>82</v>
      </c>
      <c r="E39" s="23"/>
      <c r="F39" s="23"/>
      <c r="G39" s="24">
        <v>4000</v>
      </c>
      <c r="H39" s="24">
        <f t="shared" si="7"/>
        <v>4000</v>
      </c>
      <c r="I39" s="358"/>
      <c r="J39" s="25" t="s">
        <v>18</v>
      </c>
      <c r="K39" s="26" t="s">
        <v>83</v>
      </c>
      <c r="L39" s="53">
        <v>430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5">
        <f>SUM(L39:X39)</f>
        <v>430</v>
      </c>
      <c r="Z39" s="28">
        <f>H39-Y39</f>
        <v>3570</v>
      </c>
      <c r="AA39" s="360"/>
      <c r="AB39" s="363"/>
      <c r="AC39" s="366"/>
      <c r="AD39" s="59"/>
      <c r="AE39" s="360"/>
      <c r="AF39" s="363"/>
      <c r="AG39" s="366"/>
      <c r="AH39" s="360"/>
      <c r="AI39" s="363"/>
      <c r="AJ39" s="366"/>
    </row>
    <row r="40" spans="1:36" ht="21">
      <c r="A40" s="356"/>
      <c r="B40" s="356"/>
      <c r="C40" s="356"/>
      <c r="D40" s="30"/>
      <c r="E40" s="23"/>
      <c r="F40" s="23"/>
      <c r="G40" s="23"/>
      <c r="H40" s="23"/>
      <c r="I40" s="358"/>
      <c r="J40" s="30"/>
      <c r="K40" s="31"/>
      <c r="L40" s="53" t="s">
        <v>84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32"/>
      <c r="Z40" s="33"/>
      <c r="AA40" s="360"/>
      <c r="AB40" s="363"/>
      <c r="AC40" s="366"/>
      <c r="AD40" s="59"/>
      <c r="AE40" s="360"/>
      <c r="AF40" s="363"/>
      <c r="AG40" s="366"/>
      <c r="AH40" s="360"/>
      <c r="AI40" s="363"/>
      <c r="AJ40" s="366"/>
    </row>
    <row r="41" spans="1:36" ht="21">
      <c r="A41" s="356"/>
      <c r="B41" s="356"/>
      <c r="C41" s="356"/>
      <c r="D41" s="22" t="s">
        <v>85</v>
      </c>
      <c r="E41" s="23"/>
      <c r="F41" s="24">
        <v>8000</v>
      </c>
      <c r="G41" s="24">
        <v>8000</v>
      </c>
      <c r="H41" s="24">
        <f>SUM(E41:G41)</f>
        <v>16000</v>
      </c>
      <c r="I41" s="358"/>
      <c r="J41" s="25" t="s">
        <v>18</v>
      </c>
      <c r="K41" s="26" t="s">
        <v>83</v>
      </c>
      <c r="L41" s="84">
        <v>4400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5">
        <f>SUM(L41:X41)</f>
        <v>4400</v>
      </c>
      <c r="Z41" s="28">
        <f>H41-Y41</f>
        <v>11600</v>
      </c>
      <c r="AA41" s="360"/>
      <c r="AB41" s="363"/>
      <c r="AC41" s="366"/>
      <c r="AD41" s="59"/>
      <c r="AE41" s="360"/>
      <c r="AF41" s="363"/>
      <c r="AG41" s="366"/>
      <c r="AH41" s="360"/>
      <c r="AI41" s="363"/>
      <c r="AJ41" s="366"/>
    </row>
    <row r="42" spans="1:36" ht="21">
      <c r="A42" s="356"/>
      <c r="B42" s="356"/>
      <c r="C42" s="356"/>
      <c r="D42" s="30"/>
      <c r="E42" s="23"/>
      <c r="F42" s="23"/>
      <c r="G42" s="23"/>
      <c r="H42" s="23"/>
      <c r="I42" s="358"/>
      <c r="J42" s="30"/>
      <c r="K42" s="31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32"/>
      <c r="Z42" s="33"/>
      <c r="AA42" s="360"/>
      <c r="AB42" s="363"/>
      <c r="AC42" s="366"/>
      <c r="AD42" s="59"/>
      <c r="AE42" s="360"/>
      <c r="AF42" s="363"/>
      <c r="AG42" s="366"/>
      <c r="AH42" s="360"/>
      <c r="AI42" s="363"/>
      <c r="AJ42" s="366"/>
    </row>
    <row r="43" spans="1:36" ht="21">
      <c r="A43" s="356"/>
      <c r="B43" s="356"/>
      <c r="C43" s="356"/>
      <c r="D43" s="22" t="s">
        <v>86</v>
      </c>
      <c r="E43" s="23"/>
      <c r="F43" s="24">
        <v>169200</v>
      </c>
      <c r="G43" s="24">
        <v>30800</v>
      </c>
      <c r="H43" s="24">
        <f>SUM(E43:G43)</f>
        <v>200000</v>
      </c>
      <c r="I43" s="349"/>
      <c r="J43" s="25" t="s">
        <v>18</v>
      </c>
      <c r="K43" s="26" t="s">
        <v>83</v>
      </c>
      <c r="L43" s="27">
        <v>119000</v>
      </c>
      <c r="M43" s="53">
        <v>16730</v>
      </c>
      <c r="N43" s="53">
        <v>990</v>
      </c>
      <c r="O43" s="85">
        <v>17000</v>
      </c>
      <c r="P43" s="14"/>
      <c r="Q43" s="14"/>
      <c r="R43" s="14"/>
      <c r="S43" s="14"/>
      <c r="T43" s="14"/>
      <c r="U43" s="14"/>
      <c r="V43" s="14"/>
      <c r="W43" s="14"/>
      <c r="X43" s="14"/>
      <c r="Y43" s="15">
        <f>SUM(L43:X43)</f>
        <v>153720</v>
      </c>
      <c r="Z43" s="28">
        <f>H43-Y43</f>
        <v>46280</v>
      </c>
      <c r="AA43" s="360"/>
      <c r="AB43" s="363"/>
      <c r="AC43" s="366"/>
      <c r="AD43" s="59"/>
      <c r="AE43" s="360"/>
      <c r="AF43" s="363"/>
      <c r="AG43" s="366"/>
      <c r="AH43" s="360"/>
      <c r="AI43" s="363"/>
      <c r="AJ43" s="366"/>
    </row>
    <row r="44" spans="1:36" ht="24.6" customHeight="1">
      <c r="A44" s="356"/>
      <c r="B44" s="356"/>
      <c r="C44" s="356"/>
      <c r="D44" s="30"/>
      <c r="E44" s="23"/>
      <c r="F44" s="23"/>
      <c r="G44" s="23"/>
      <c r="H44" s="23"/>
      <c r="I44" s="86"/>
      <c r="J44" s="30"/>
      <c r="K44" s="31"/>
      <c r="L44" s="27" t="s">
        <v>87</v>
      </c>
      <c r="M44" s="53" t="s">
        <v>88</v>
      </c>
      <c r="N44" s="53" t="s">
        <v>89</v>
      </c>
      <c r="O44" s="87" t="s">
        <v>90</v>
      </c>
      <c r="P44" s="14"/>
      <c r="Q44" s="14"/>
      <c r="R44" s="14"/>
      <c r="S44" s="14"/>
      <c r="T44" s="14"/>
      <c r="U44" s="14"/>
      <c r="V44" s="14"/>
      <c r="W44" s="14"/>
      <c r="X44" s="14"/>
      <c r="Y44" s="15">
        <f>SUM(L44:X44)</f>
        <v>0</v>
      </c>
      <c r="Z44" s="28">
        <f>H44-Y44</f>
        <v>0</v>
      </c>
      <c r="AA44" s="361"/>
      <c r="AB44" s="364"/>
      <c r="AC44" s="367"/>
      <c r="AD44" s="59"/>
      <c r="AE44" s="361"/>
      <c r="AF44" s="364"/>
      <c r="AG44" s="367"/>
      <c r="AH44" s="361"/>
      <c r="AI44" s="364"/>
      <c r="AJ44" s="367"/>
    </row>
    <row r="45" spans="1:36" ht="24.6" customHeight="1">
      <c r="A45" s="355">
        <v>7</v>
      </c>
      <c r="B45" s="355" t="s">
        <v>24</v>
      </c>
      <c r="C45" s="355" t="s">
        <v>91</v>
      </c>
      <c r="D45" s="75" t="s">
        <v>92</v>
      </c>
      <c r="E45" s="76"/>
      <c r="F45" s="76"/>
      <c r="G45" s="77">
        <v>2800</v>
      </c>
      <c r="H45" s="82">
        <f t="shared" ref="H45:H46" si="8">SUM(E45:G45)</f>
        <v>2800</v>
      </c>
      <c r="I45" s="379">
        <f>SUM(H45:H57)</f>
        <v>53150</v>
      </c>
      <c r="J45" s="49" t="s">
        <v>19</v>
      </c>
      <c r="K45" s="50" t="s">
        <v>93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5">
        <f>SUM(L45:X45)</f>
        <v>0</v>
      </c>
      <c r="Z45" s="28">
        <f>H45-Y45</f>
        <v>2800</v>
      </c>
      <c r="AA45" s="359">
        <f>SUM(H47:H51,H54:H58)</f>
        <v>36000</v>
      </c>
      <c r="AB45" s="362">
        <f>SUM(H45:H46,H52:H53)</f>
        <v>17150</v>
      </c>
      <c r="AC45" s="365"/>
      <c r="AD45" s="59"/>
      <c r="AE45" s="359">
        <f>SUM(Y48:Y51,Y55:Y58)</f>
        <v>30020</v>
      </c>
      <c r="AF45" s="362">
        <f>SUM(Y45:Y46,Y52:Y53)</f>
        <v>11600</v>
      </c>
      <c r="AG45" s="365"/>
      <c r="AH45" s="359">
        <f>AA45-AE45</f>
        <v>5980</v>
      </c>
      <c r="AI45" s="362">
        <f>AB45-AF45</f>
        <v>5550</v>
      </c>
      <c r="AJ45" s="365"/>
    </row>
    <row r="46" spans="1:36" ht="21">
      <c r="A46" s="356"/>
      <c r="B46" s="356"/>
      <c r="C46" s="356"/>
      <c r="D46" s="75" t="s">
        <v>94</v>
      </c>
      <c r="E46" s="77">
        <v>1000</v>
      </c>
      <c r="F46" s="76"/>
      <c r="G46" s="77">
        <v>1800</v>
      </c>
      <c r="H46" s="82">
        <f t="shared" si="8"/>
        <v>2800</v>
      </c>
      <c r="I46" s="380"/>
      <c r="J46" s="49" t="s">
        <v>19</v>
      </c>
      <c r="K46" s="50" t="s">
        <v>93</v>
      </c>
      <c r="L46" s="53">
        <v>1800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5">
        <f>SUM(L46:X46)</f>
        <v>1800</v>
      </c>
      <c r="Z46" s="28">
        <f>H46-Y46</f>
        <v>1000</v>
      </c>
      <c r="AA46" s="360"/>
      <c r="AB46" s="363"/>
      <c r="AC46" s="366"/>
      <c r="AD46" s="59"/>
      <c r="AE46" s="360"/>
      <c r="AF46" s="363"/>
      <c r="AG46" s="366"/>
      <c r="AH46" s="360"/>
      <c r="AI46" s="363"/>
      <c r="AJ46" s="366"/>
    </row>
    <row r="47" spans="1:36" ht="21">
      <c r="A47" s="356"/>
      <c r="B47" s="356"/>
      <c r="C47" s="356"/>
      <c r="D47" s="88"/>
      <c r="E47" s="89"/>
      <c r="F47" s="89"/>
      <c r="G47" s="89"/>
      <c r="H47" s="90"/>
      <c r="I47" s="380"/>
      <c r="J47" s="88"/>
      <c r="K47" s="91"/>
      <c r="L47" s="53" t="s">
        <v>95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32"/>
      <c r="Z47" s="33"/>
      <c r="AA47" s="360"/>
      <c r="AB47" s="363"/>
      <c r="AC47" s="366"/>
      <c r="AD47" s="59"/>
      <c r="AE47" s="360"/>
      <c r="AF47" s="363"/>
      <c r="AG47" s="366"/>
      <c r="AH47" s="360"/>
      <c r="AI47" s="363"/>
      <c r="AJ47" s="366"/>
    </row>
    <row r="48" spans="1:36" ht="21">
      <c r="A48" s="356"/>
      <c r="B48" s="356"/>
      <c r="C48" s="356"/>
      <c r="D48" s="22" t="s">
        <v>96</v>
      </c>
      <c r="E48" s="23"/>
      <c r="F48" s="23"/>
      <c r="G48" s="24">
        <v>3000</v>
      </c>
      <c r="H48" s="92">
        <f>SUM(E48:G48)</f>
        <v>3000</v>
      </c>
      <c r="I48" s="380"/>
      <c r="J48" s="25" t="s">
        <v>18</v>
      </c>
      <c r="K48" s="26" t="s">
        <v>93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5">
        <f>SUM(L48:X48)</f>
        <v>0</v>
      </c>
      <c r="Z48" s="28">
        <f>H48-Y48</f>
        <v>3000</v>
      </c>
      <c r="AA48" s="360"/>
      <c r="AB48" s="363"/>
      <c r="AC48" s="366"/>
      <c r="AD48" s="59"/>
      <c r="AE48" s="360"/>
      <c r="AF48" s="363"/>
      <c r="AG48" s="366"/>
      <c r="AH48" s="360"/>
      <c r="AI48" s="363"/>
      <c r="AJ48" s="366"/>
    </row>
    <row r="49" spans="1:36" ht="21">
      <c r="A49" s="356"/>
      <c r="B49" s="356"/>
      <c r="C49" s="356"/>
      <c r="D49" s="30"/>
      <c r="E49" s="23"/>
      <c r="F49" s="23"/>
      <c r="G49" s="23"/>
      <c r="H49" s="93"/>
      <c r="I49" s="380"/>
      <c r="J49" s="30"/>
      <c r="K49" s="31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32"/>
      <c r="Z49" s="33"/>
      <c r="AA49" s="360"/>
      <c r="AB49" s="363"/>
      <c r="AC49" s="366"/>
      <c r="AD49" s="59"/>
      <c r="AE49" s="360"/>
      <c r="AF49" s="363"/>
      <c r="AG49" s="366"/>
      <c r="AH49" s="360"/>
      <c r="AI49" s="363"/>
      <c r="AJ49" s="366"/>
    </row>
    <row r="50" spans="1:36" ht="21">
      <c r="A50" s="356"/>
      <c r="B50" s="356"/>
      <c r="C50" s="356"/>
      <c r="D50" s="22" t="s">
        <v>97</v>
      </c>
      <c r="E50" s="23"/>
      <c r="F50" s="24">
        <v>8000</v>
      </c>
      <c r="G50" s="24">
        <v>12000</v>
      </c>
      <c r="H50" s="92">
        <f>SUM(E50:G50)</f>
        <v>20000</v>
      </c>
      <c r="I50" s="380"/>
      <c r="J50" s="25" t="s">
        <v>18</v>
      </c>
      <c r="K50" s="26" t="s">
        <v>98</v>
      </c>
      <c r="L50" s="53">
        <v>12910</v>
      </c>
      <c r="M50" s="27">
        <v>4110</v>
      </c>
      <c r="N50" s="53">
        <v>3000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5">
        <f>SUM(L50:X50)</f>
        <v>20020</v>
      </c>
      <c r="Z50" s="94">
        <f>H50-Y50</f>
        <v>-20</v>
      </c>
      <c r="AA50" s="360"/>
      <c r="AB50" s="363"/>
      <c r="AC50" s="366"/>
      <c r="AD50" s="59"/>
      <c r="AE50" s="360"/>
      <c r="AF50" s="363"/>
      <c r="AG50" s="366"/>
      <c r="AH50" s="360"/>
      <c r="AI50" s="363"/>
      <c r="AJ50" s="366"/>
    </row>
    <row r="51" spans="1:36" ht="21">
      <c r="A51" s="356"/>
      <c r="B51" s="356"/>
      <c r="C51" s="356"/>
      <c r="D51" s="30"/>
      <c r="E51" s="23"/>
      <c r="F51" s="23"/>
      <c r="G51" s="23"/>
      <c r="H51" s="93"/>
      <c r="I51" s="380"/>
      <c r="J51" s="30"/>
      <c r="K51" s="31"/>
      <c r="L51" s="53" t="s">
        <v>99</v>
      </c>
      <c r="M51" s="27" t="s">
        <v>100</v>
      </c>
      <c r="N51" s="53" t="s">
        <v>101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32"/>
      <c r="Z51" s="33"/>
      <c r="AA51" s="360"/>
      <c r="AB51" s="363"/>
      <c r="AC51" s="366"/>
      <c r="AD51" s="59"/>
      <c r="AE51" s="360"/>
      <c r="AF51" s="363"/>
      <c r="AG51" s="366"/>
      <c r="AH51" s="360"/>
      <c r="AI51" s="363"/>
      <c r="AJ51" s="366"/>
    </row>
    <row r="52" spans="1:36" ht="21">
      <c r="A52" s="356"/>
      <c r="B52" s="356"/>
      <c r="C52" s="356"/>
      <c r="D52" s="75" t="s">
        <v>102</v>
      </c>
      <c r="E52" s="76"/>
      <c r="F52" s="76"/>
      <c r="G52" s="77">
        <v>1750</v>
      </c>
      <c r="H52" s="82">
        <f t="shared" ref="H52:H53" si="9">SUM(E52:G52)</f>
        <v>1750</v>
      </c>
      <c r="I52" s="380"/>
      <c r="J52" s="49" t="s">
        <v>19</v>
      </c>
      <c r="K52" s="50" t="s">
        <v>98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5">
        <f>SUM(L52:X52)</f>
        <v>0</v>
      </c>
      <c r="Z52" s="28">
        <f>H52-Y52</f>
        <v>1750</v>
      </c>
      <c r="AA52" s="360"/>
      <c r="AB52" s="363"/>
      <c r="AC52" s="366"/>
      <c r="AD52" s="59"/>
      <c r="AE52" s="360"/>
      <c r="AF52" s="363"/>
      <c r="AG52" s="366"/>
      <c r="AH52" s="360"/>
      <c r="AI52" s="363"/>
      <c r="AJ52" s="366"/>
    </row>
    <row r="53" spans="1:36" ht="21">
      <c r="A53" s="356"/>
      <c r="B53" s="356"/>
      <c r="C53" s="356"/>
      <c r="D53" s="75" t="s">
        <v>103</v>
      </c>
      <c r="E53" s="77">
        <v>2000</v>
      </c>
      <c r="F53" s="77">
        <v>5800</v>
      </c>
      <c r="G53" s="77">
        <v>2000</v>
      </c>
      <c r="H53" s="82">
        <f t="shared" si="9"/>
        <v>9800</v>
      </c>
      <c r="I53" s="380"/>
      <c r="J53" s="49" t="s">
        <v>19</v>
      </c>
      <c r="K53" s="50" t="s">
        <v>98</v>
      </c>
      <c r="L53" s="27">
        <v>9000</v>
      </c>
      <c r="M53" s="53">
        <v>800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5">
        <f>SUM(L53:X53)</f>
        <v>9800</v>
      </c>
      <c r="Z53" s="28">
        <f>H53-Y53</f>
        <v>0</v>
      </c>
      <c r="AA53" s="360"/>
      <c r="AB53" s="363"/>
      <c r="AC53" s="366"/>
      <c r="AD53" s="59"/>
      <c r="AE53" s="360"/>
      <c r="AF53" s="363"/>
      <c r="AG53" s="366"/>
      <c r="AH53" s="360"/>
      <c r="AI53" s="363"/>
      <c r="AJ53" s="366"/>
    </row>
    <row r="54" spans="1:36" ht="21">
      <c r="A54" s="356"/>
      <c r="B54" s="356"/>
      <c r="C54" s="356"/>
      <c r="D54" s="88"/>
      <c r="E54" s="89"/>
      <c r="F54" s="89"/>
      <c r="G54" s="89"/>
      <c r="H54" s="90"/>
      <c r="I54" s="380"/>
      <c r="J54" s="88"/>
      <c r="K54" s="91"/>
      <c r="L54" s="27" t="s">
        <v>104</v>
      </c>
      <c r="M54" s="53" t="s">
        <v>105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32"/>
      <c r="Z54" s="33"/>
      <c r="AA54" s="360"/>
      <c r="AB54" s="363"/>
      <c r="AC54" s="366"/>
      <c r="AD54" s="59"/>
      <c r="AE54" s="360"/>
      <c r="AF54" s="363"/>
      <c r="AG54" s="366"/>
      <c r="AH54" s="360"/>
      <c r="AI54" s="363"/>
      <c r="AJ54" s="366"/>
    </row>
    <row r="55" spans="1:36" ht="21">
      <c r="A55" s="356"/>
      <c r="B55" s="356"/>
      <c r="C55" s="356"/>
      <c r="D55" s="22" t="s">
        <v>106</v>
      </c>
      <c r="E55" s="23"/>
      <c r="F55" s="23"/>
      <c r="G55" s="24">
        <v>3000</v>
      </c>
      <c r="H55" s="92">
        <f>SUM(E55:G55)</f>
        <v>3000</v>
      </c>
      <c r="I55" s="380"/>
      <c r="J55" s="25" t="s">
        <v>18</v>
      </c>
      <c r="K55" s="26" t="s">
        <v>98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5">
        <f>SUM(L55:X55)</f>
        <v>0</v>
      </c>
      <c r="Z55" s="28">
        <f>H55-Y55</f>
        <v>3000</v>
      </c>
      <c r="AA55" s="360"/>
      <c r="AB55" s="363"/>
      <c r="AC55" s="366"/>
      <c r="AD55" s="59"/>
      <c r="AE55" s="360"/>
      <c r="AF55" s="363"/>
      <c r="AG55" s="366"/>
      <c r="AH55" s="360"/>
      <c r="AI55" s="363"/>
      <c r="AJ55" s="366"/>
    </row>
    <row r="56" spans="1:36" ht="21">
      <c r="A56" s="356"/>
      <c r="B56" s="356"/>
      <c r="C56" s="356"/>
      <c r="D56" s="30"/>
      <c r="E56" s="23"/>
      <c r="F56" s="23"/>
      <c r="G56" s="23"/>
      <c r="H56" s="93"/>
      <c r="I56" s="380"/>
      <c r="J56" s="30"/>
      <c r="K56" s="31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32"/>
      <c r="Z56" s="33"/>
      <c r="AA56" s="360"/>
      <c r="AB56" s="363"/>
      <c r="AC56" s="366"/>
      <c r="AD56" s="59"/>
      <c r="AE56" s="360"/>
      <c r="AF56" s="363"/>
      <c r="AG56" s="366"/>
      <c r="AH56" s="360"/>
      <c r="AI56" s="363"/>
      <c r="AJ56" s="366"/>
    </row>
    <row r="57" spans="1:36" ht="21">
      <c r="A57" s="340"/>
      <c r="B57" s="340"/>
      <c r="C57" s="340"/>
      <c r="D57" s="22" t="s">
        <v>107</v>
      </c>
      <c r="E57" s="23"/>
      <c r="F57" s="24">
        <v>5000</v>
      </c>
      <c r="G57" s="24">
        <v>5000</v>
      </c>
      <c r="H57" s="92">
        <f>SUM(E57:G57)</f>
        <v>10000</v>
      </c>
      <c r="I57" s="380"/>
      <c r="J57" s="25" t="s">
        <v>18</v>
      </c>
      <c r="K57" s="26" t="s">
        <v>108</v>
      </c>
      <c r="L57" s="53">
        <v>10000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5">
        <f>SUM(L57:X57)</f>
        <v>10000</v>
      </c>
      <c r="Z57" s="28">
        <f>H57-Y57</f>
        <v>0</v>
      </c>
      <c r="AA57" s="361"/>
      <c r="AB57" s="364"/>
      <c r="AC57" s="367"/>
      <c r="AD57" s="59"/>
      <c r="AE57" s="361"/>
      <c r="AF57" s="364"/>
      <c r="AG57" s="367"/>
      <c r="AH57" s="361"/>
      <c r="AI57" s="364"/>
      <c r="AJ57" s="367"/>
    </row>
    <row r="58" spans="1:36" ht="21">
      <c r="A58" s="64"/>
      <c r="B58" s="30"/>
      <c r="C58" s="30"/>
      <c r="D58" s="30"/>
      <c r="E58" s="23"/>
      <c r="F58" s="23"/>
      <c r="G58" s="23"/>
      <c r="H58" s="23"/>
      <c r="I58" s="23"/>
      <c r="J58" s="30"/>
      <c r="K58" s="31"/>
      <c r="L58" s="53" t="s">
        <v>109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32"/>
      <c r="Z58" s="33"/>
      <c r="AA58" s="72"/>
      <c r="AB58" s="73"/>
      <c r="AC58" s="69"/>
      <c r="AD58" s="59"/>
      <c r="AE58" s="72"/>
      <c r="AF58" s="73"/>
      <c r="AG58" s="69"/>
      <c r="AH58" s="72"/>
      <c r="AI58" s="73"/>
      <c r="AJ58" s="69"/>
    </row>
    <row r="59" spans="1:36" ht="74.400000000000006">
      <c r="A59" s="70">
        <v>8</v>
      </c>
      <c r="B59" s="25" t="s">
        <v>24</v>
      </c>
      <c r="C59" s="25" t="s">
        <v>110</v>
      </c>
      <c r="D59" s="22" t="s">
        <v>111</v>
      </c>
      <c r="E59" s="23"/>
      <c r="F59" s="23"/>
      <c r="G59" s="24">
        <v>2000</v>
      </c>
      <c r="H59" s="24">
        <f>SUM(E59:G59)</f>
        <v>2000</v>
      </c>
      <c r="I59" s="24">
        <f>SUM(H59)</f>
        <v>2000</v>
      </c>
      <c r="J59" s="25" t="s">
        <v>18</v>
      </c>
      <c r="K59" s="26" t="s">
        <v>112</v>
      </c>
      <c r="L59" s="40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>
        <f>SUM(L59:X59)</f>
        <v>0</v>
      </c>
      <c r="Z59" s="28">
        <f>H59-Y59</f>
        <v>2000</v>
      </c>
      <c r="AA59" s="72">
        <f>SUM(H59)</f>
        <v>2000</v>
      </c>
      <c r="AB59" s="73"/>
      <c r="AC59" s="69"/>
      <c r="AD59" s="59"/>
      <c r="AE59" s="72">
        <f>SUM(Y59)</f>
        <v>0</v>
      </c>
      <c r="AF59" s="73"/>
      <c r="AG59" s="69"/>
      <c r="AH59" s="72">
        <f>AA59-AE59</f>
        <v>2000</v>
      </c>
      <c r="AI59" s="73"/>
      <c r="AJ59" s="69"/>
    </row>
    <row r="60" spans="1:36" ht="21">
      <c r="A60" s="70"/>
      <c r="B60" s="25"/>
      <c r="C60" s="25"/>
      <c r="D60" s="22"/>
      <c r="E60" s="23"/>
      <c r="F60" s="23"/>
      <c r="G60" s="24"/>
      <c r="H60" s="24"/>
      <c r="I60" s="24"/>
      <c r="J60" s="25"/>
      <c r="K60" s="26"/>
      <c r="L60" s="40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28"/>
      <c r="AA60" s="8"/>
      <c r="AB60" s="66"/>
      <c r="AC60" s="67"/>
      <c r="AD60" s="59"/>
      <c r="AE60" s="68"/>
      <c r="AF60" s="66"/>
      <c r="AG60" s="67"/>
      <c r="AH60" s="68"/>
      <c r="AI60" s="66"/>
      <c r="AJ60" s="67"/>
    </row>
    <row r="61" spans="1:36" ht="93">
      <c r="A61" s="70">
        <v>9</v>
      </c>
      <c r="B61" s="70" t="s">
        <v>24</v>
      </c>
      <c r="C61" s="70" t="s">
        <v>113</v>
      </c>
      <c r="D61" s="71" t="s">
        <v>114</v>
      </c>
      <c r="E61" s="23"/>
      <c r="F61" s="24">
        <v>1000</v>
      </c>
      <c r="G61" s="23"/>
      <c r="H61" s="24">
        <f t="shared" ref="H61:H66" si="10">SUM(E61:G61)</f>
        <v>1000</v>
      </c>
      <c r="I61" s="24">
        <f t="shared" ref="I61:I63" si="11">SUM(H61)</f>
        <v>1000</v>
      </c>
      <c r="J61" s="25" t="s">
        <v>18</v>
      </c>
      <c r="K61" s="26" t="s">
        <v>38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>
        <f>SUM(L61:X61)</f>
        <v>0</v>
      </c>
      <c r="Z61" s="28">
        <f>H61-Y61</f>
        <v>1000</v>
      </c>
      <c r="AA61" s="72">
        <f>SUM(H61)</f>
        <v>1000</v>
      </c>
      <c r="AB61" s="73"/>
      <c r="AC61" s="69"/>
      <c r="AD61" s="59"/>
      <c r="AE61" s="95">
        <f>SUM(Y61)</f>
        <v>0</v>
      </c>
      <c r="AF61" s="73"/>
      <c r="AG61" s="69"/>
      <c r="AH61" s="95">
        <f>AA61-AE61</f>
        <v>1000</v>
      </c>
      <c r="AI61" s="73"/>
      <c r="AJ61" s="69"/>
    </row>
    <row r="62" spans="1:36" ht="74.400000000000006">
      <c r="A62" s="96">
        <v>10</v>
      </c>
      <c r="B62" s="37" t="s">
        <v>24</v>
      </c>
      <c r="C62" s="37" t="s">
        <v>115</v>
      </c>
      <c r="D62" s="34" t="s">
        <v>116</v>
      </c>
      <c r="E62" s="35"/>
      <c r="F62" s="35"/>
      <c r="G62" s="97">
        <v>0</v>
      </c>
      <c r="H62" s="36">
        <f t="shared" si="10"/>
        <v>0</v>
      </c>
      <c r="I62" s="36">
        <f t="shared" si="11"/>
        <v>0</v>
      </c>
      <c r="J62" s="37" t="s">
        <v>20</v>
      </c>
      <c r="K62" s="38" t="s">
        <v>83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>
        <f>SUM(L62:X62)</f>
        <v>0</v>
      </c>
      <c r="Z62" s="28">
        <f>H62-Y62</f>
        <v>0</v>
      </c>
      <c r="AA62" s="72"/>
      <c r="AB62" s="73"/>
      <c r="AC62" s="69"/>
      <c r="AD62" s="59"/>
      <c r="AE62" s="72"/>
      <c r="AF62" s="73"/>
      <c r="AG62" s="69"/>
      <c r="AH62" s="72"/>
      <c r="AI62" s="73"/>
      <c r="AJ62" s="69"/>
    </row>
    <row r="63" spans="1:36" ht="37.200000000000003">
      <c r="A63" s="70">
        <v>11</v>
      </c>
      <c r="B63" s="25" t="s">
        <v>24</v>
      </c>
      <c r="C63" s="25" t="s">
        <v>117</v>
      </c>
      <c r="D63" s="22" t="s">
        <v>118</v>
      </c>
      <c r="E63" s="23"/>
      <c r="F63" s="23"/>
      <c r="G63" s="23"/>
      <c r="H63" s="24">
        <f t="shared" si="10"/>
        <v>0</v>
      </c>
      <c r="I63" s="24">
        <f t="shared" si="11"/>
        <v>0</v>
      </c>
      <c r="J63" s="30"/>
      <c r="K63" s="26" t="s">
        <v>119</v>
      </c>
      <c r="L63" s="98">
        <v>19400</v>
      </c>
      <c r="M63" s="98">
        <v>47240</v>
      </c>
      <c r="N63" s="98">
        <v>101500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>
        <f>SUM(L63:X63)</f>
        <v>168140</v>
      </c>
      <c r="Z63" s="28">
        <f>H63-Y63</f>
        <v>-168140</v>
      </c>
      <c r="AA63" s="72">
        <f>SUM(H63)</f>
        <v>0</v>
      </c>
      <c r="AB63" s="73"/>
      <c r="AC63" s="69"/>
      <c r="AD63" s="59"/>
      <c r="AE63" s="72">
        <f>SUM(Y63)</f>
        <v>168140</v>
      </c>
      <c r="AF63" s="73"/>
      <c r="AG63" s="69"/>
      <c r="AH63" s="72"/>
      <c r="AI63" s="73"/>
      <c r="AJ63" s="69"/>
    </row>
    <row r="64" spans="1:36" ht="37.200000000000003">
      <c r="A64" s="21"/>
      <c r="B64" s="78"/>
      <c r="C64" s="78"/>
      <c r="D64" s="22"/>
      <c r="E64" s="23"/>
      <c r="F64" s="23"/>
      <c r="G64" s="23"/>
      <c r="H64" s="24"/>
      <c r="I64" s="79"/>
      <c r="J64" s="30"/>
      <c r="K64" s="26"/>
      <c r="L64" s="98" t="s">
        <v>120</v>
      </c>
      <c r="M64" s="98" t="s">
        <v>121</v>
      </c>
      <c r="N64" s="98" t="s">
        <v>122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28"/>
      <c r="AA64" s="72"/>
      <c r="AB64" s="73"/>
      <c r="AC64" s="69"/>
      <c r="AD64" s="59"/>
      <c r="AE64" s="72"/>
      <c r="AF64" s="73"/>
      <c r="AG64" s="69"/>
      <c r="AH64" s="72"/>
      <c r="AI64" s="73"/>
      <c r="AJ64" s="69"/>
    </row>
    <row r="65" spans="1:36" ht="21">
      <c r="A65" s="355">
        <v>12</v>
      </c>
      <c r="B65" s="355" t="s">
        <v>24</v>
      </c>
      <c r="C65" s="355" t="s">
        <v>123</v>
      </c>
      <c r="D65" s="99" t="s">
        <v>124</v>
      </c>
      <c r="E65" s="100"/>
      <c r="F65" s="101">
        <v>432000</v>
      </c>
      <c r="G65" s="100"/>
      <c r="H65" s="102">
        <f t="shared" si="10"/>
        <v>432000</v>
      </c>
      <c r="I65" s="381">
        <f>SUM(H65,H66)</f>
        <v>432000</v>
      </c>
      <c r="J65" s="103" t="s">
        <v>125</v>
      </c>
      <c r="K65" s="104" t="s">
        <v>119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>
        <f>SUM(L65:X65)</f>
        <v>0</v>
      </c>
      <c r="Z65" s="28">
        <f>H65-Y65</f>
        <v>432000</v>
      </c>
      <c r="AA65" s="72"/>
      <c r="AB65" s="73"/>
      <c r="AC65" s="69"/>
      <c r="AD65" s="59">
        <f>I65</f>
        <v>432000</v>
      </c>
      <c r="AE65" s="72"/>
      <c r="AF65" s="73"/>
      <c r="AG65" s="69"/>
      <c r="AH65" s="72"/>
      <c r="AI65" s="73"/>
      <c r="AJ65" s="69"/>
    </row>
    <row r="66" spans="1:36" ht="21">
      <c r="A66" s="340"/>
      <c r="B66" s="340"/>
      <c r="C66" s="340"/>
      <c r="D66" s="99" t="s">
        <v>126</v>
      </c>
      <c r="E66" s="100"/>
      <c r="F66" s="100"/>
      <c r="G66" s="100"/>
      <c r="H66" s="102">
        <f t="shared" si="10"/>
        <v>0</v>
      </c>
      <c r="I66" s="382"/>
      <c r="J66" s="103" t="s">
        <v>125</v>
      </c>
      <c r="K66" s="104" t="s">
        <v>119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>
        <f>SUM(L66:X66)</f>
        <v>0</v>
      </c>
      <c r="Z66" s="28">
        <f>H66-Y66</f>
        <v>0</v>
      </c>
      <c r="AA66" s="72"/>
      <c r="AB66" s="73"/>
      <c r="AC66" s="69"/>
      <c r="AD66" s="59"/>
      <c r="AE66" s="72"/>
      <c r="AF66" s="73"/>
      <c r="AG66" s="69"/>
      <c r="AH66" s="72"/>
      <c r="AI66" s="73"/>
      <c r="AJ66" s="69"/>
    </row>
    <row r="67" spans="1:36" ht="22.8">
      <c r="A67" s="383" t="s">
        <v>127</v>
      </c>
      <c r="B67" s="384"/>
      <c r="C67" s="384"/>
      <c r="D67" s="385"/>
      <c r="E67" s="105">
        <f t="shared" ref="E67:H67" si="12">SUM(E4:E66)</f>
        <v>3000</v>
      </c>
      <c r="F67" s="105">
        <f t="shared" si="12"/>
        <v>921200</v>
      </c>
      <c r="G67" s="105">
        <f>SUM(G4:G66)</f>
        <v>291390</v>
      </c>
      <c r="H67" s="105">
        <f t="shared" si="12"/>
        <v>1215590</v>
      </c>
      <c r="I67" s="105">
        <f>SUM(I4:I66)</f>
        <v>1215590</v>
      </c>
      <c r="J67" s="106"/>
      <c r="K67" s="107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9"/>
      <c r="AA67" s="110">
        <f>SUM(AA4:AA66)</f>
        <v>485440</v>
      </c>
      <c r="AB67" s="110">
        <f>SUM(AB4:AB66)</f>
        <v>137150</v>
      </c>
      <c r="AC67" s="110">
        <f>SUM(AC4:AC66)</f>
        <v>161000</v>
      </c>
      <c r="AD67" s="110">
        <f>SUM(AD4:AD66)</f>
        <v>432000</v>
      </c>
      <c r="AE67" s="110">
        <f>SUM(AE4:AE66)</f>
        <v>356710</v>
      </c>
      <c r="AF67" s="110">
        <f t="shared" ref="AF67:AJ67" si="13">SUM(AF4:AF43)</f>
        <v>0</v>
      </c>
      <c r="AG67" s="110">
        <f t="shared" si="13"/>
        <v>0</v>
      </c>
      <c r="AH67" s="110">
        <f t="shared" si="13"/>
        <v>98994</v>
      </c>
      <c r="AI67" s="110">
        <f t="shared" si="13"/>
        <v>15000</v>
      </c>
      <c r="AJ67" s="111">
        <f t="shared" si="13"/>
        <v>0</v>
      </c>
    </row>
    <row r="68" spans="1:36" ht="17.399999999999999" customHeight="1">
      <c r="A68" s="112"/>
      <c r="B68" s="112"/>
      <c r="C68" s="112"/>
      <c r="D68" s="7"/>
      <c r="E68" s="113"/>
      <c r="F68" s="113"/>
      <c r="G68" s="113"/>
      <c r="H68" s="113"/>
      <c r="I68" s="113"/>
      <c r="J68" s="112"/>
      <c r="K68" s="112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32"/>
      <c r="Z68" s="32"/>
      <c r="AA68" s="386">
        <f>SUM(AA67:AD67)</f>
        <v>1215590</v>
      </c>
      <c r="AB68" s="387"/>
      <c r="AC68" s="388"/>
      <c r="AD68" s="115"/>
      <c r="AE68" s="386">
        <f t="shared" ref="AE68" si="14">SUM(AE67:AG67)</f>
        <v>356710</v>
      </c>
      <c r="AF68" s="387"/>
      <c r="AG68" s="388"/>
      <c r="AH68" s="386">
        <f>SUM(AH67:AJ67,Z42)</f>
        <v>113994</v>
      </c>
      <c r="AI68" s="387"/>
      <c r="AJ68" s="388"/>
    </row>
    <row r="69" spans="1:36" ht="17.399999999999999" customHeight="1">
      <c r="A69" s="389" t="s">
        <v>7</v>
      </c>
      <c r="B69" s="389" t="s">
        <v>8</v>
      </c>
      <c r="C69" s="389" t="s">
        <v>9</v>
      </c>
      <c r="D69" s="389" t="s">
        <v>10</v>
      </c>
      <c r="E69" s="392" t="s">
        <v>11</v>
      </c>
      <c r="F69" s="393"/>
      <c r="G69" s="393"/>
      <c r="H69" s="394"/>
      <c r="I69" s="395" t="s">
        <v>12</v>
      </c>
      <c r="J69" s="389" t="s">
        <v>13</v>
      </c>
      <c r="K69" s="404" t="s">
        <v>14</v>
      </c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20"/>
      <c r="Z69" s="20"/>
      <c r="AA69" s="344" t="s">
        <v>18</v>
      </c>
      <c r="AB69" s="345" t="s">
        <v>19</v>
      </c>
      <c r="AC69" s="346" t="s">
        <v>20</v>
      </c>
      <c r="AD69" s="118"/>
      <c r="AE69" s="344" t="s">
        <v>18</v>
      </c>
      <c r="AF69" s="345" t="s">
        <v>19</v>
      </c>
      <c r="AG69" s="346" t="s">
        <v>20</v>
      </c>
      <c r="AH69" s="344" t="s">
        <v>18</v>
      </c>
      <c r="AI69" s="345" t="s">
        <v>19</v>
      </c>
      <c r="AJ69" s="347" t="s">
        <v>20</v>
      </c>
    </row>
    <row r="70" spans="1:36" ht="17.399999999999999" customHeight="1">
      <c r="A70" s="390"/>
      <c r="B70" s="390"/>
      <c r="C70" s="390"/>
      <c r="D70" s="391"/>
      <c r="E70" s="119" t="s">
        <v>21</v>
      </c>
      <c r="F70" s="119" t="s">
        <v>22</v>
      </c>
      <c r="G70" s="119" t="s">
        <v>23</v>
      </c>
      <c r="H70" s="119" t="s">
        <v>17</v>
      </c>
      <c r="I70" s="396"/>
      <c r="J70" s="390"/>
      <c r="K70" s="403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20"/>
      <c r="Z70" s="120"/>
      <c r="AA70" s="344"/>
      <c r="AB70" s="345"/>
      <c r="AC70" s="346"/>
      <c r="AD70" s="118"/>
      <c r="AE70" s="344"/>
      <c r="AF70" s="345"/>
      <c r="AG70" s="346"/>
      <c r="AH70" s="344"/>
      <c r="AI70" s="345"/>
      <c r="AJ70" s="347"/>
    </row>
    <row r="71" spans="1:36" ht="17.399999999999999" customHeight="1">
      <c r="A71" s="397">
        <v>1</v>
      </c>
      <c r="B71" s="397" t="s">
        <v>128</v>
      </c>
      <c r="C71" s="397" t="s">
        <v>129</v>
      </c>
      <c r="D71" s="122" t="s">
        <v>130</v>
      </c>
      <c r="E71" s="123"/>
      <c r="F71" s="123"/>
      <c r="G71" s="123"/>
      <c r="H71" s="124">
        <v>5000</v>
      </c>
      <c r="I71" s="399">
        <f>SUM(H71:H78)</f>
        <v>7500</v>
      </c>
      <c r="J71" s="121" t="s">
        <v>18</v>
      </c>
      <c r="K71" s="401" t="s">
        <v>93</v>
      </c>
      <c r="L71" s="125">
        <v>5000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5">
        <f>SUM(L71:X71)</f>
        <v>5000</v>
      </c>
      <c r="Z71" s="28">
        <f>H71-Y71</f>
        <v>0</v>
      </c>
      <c r="AA71" s="359">
        <f>SUM(H71:H78)</f>
        <v>7500</v>
      </c>
      <c r="AB71" s="362"/>
      <c r="AC71" s="365"/>
      <c r="AD71" s="74"/>
      <c r="AE71" s="359">
        <f>SUM(Y71:Y78)</f>
        <v>5000</v>
      </c>
      <c r="AF71" s="362"/>
      <c r="AG71" s="365"/>
      <c r="AH71" s="359">
        <f>AA71-AE71</f>
        <v>2500</v>
      </c>
      <c r="AI71" s="362"/>
      <c r="AJ71" s="365"/>
    </row>
    <row r="72" spans="1:36" ht="17.399999999999999" customHeight="1">
      <c r="A72" s="398"/>
      <c r="B72" s="398"/>
      <c r="C72" s="398"/>
      <c r="D72" s="127"/>
      <c r="E72" s="123"/>
      <c r="F72" s="123"/>
      <c r="G72" s="123"/>
      <c r="H72" s="123"/>
      <c r="I72" s="400"/>
      <c r="J72" s="129"/>
      <c r="K72" s="402"/>
      <c r="L72" s="125" t="s">
        <v>131</v>
      </c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32"/>
      <c r="Z72" s="33"/>
      <c r="AA72" s="360"/>
      <c r="AB72" s="363"/>
      <c r="AC72" s="366"/>
      <c r="AD72" s="74"/>
      <c r="AE72" s="360"/>
      <c r="AF72" s="363"/>
      <c r="AG72" s="366"/>
      <c r="AH72" s="360"/>
      <c r="AI72" s="363"/>
      <c r="AJ72" s="366"/>
    </row>
    <row r="73" spans="1:36" ht="17.399999999999999" customHeight="1">
      <c r="A73" s="398"/>
      <c r="B73" s="398"/>
      <c r="C73" s="398"/>
      <c r="D73" s="122" t="s">
        <v>132</v>
      </c>
      <c r="E73" s="123"/>
      <c r="F73" s="123"/>
      <c r="G73" s="124">
        <v>4000</v>
      </c>
      <c r="H73" s="123"/>
      <c r="I73" s="400"/>
      <c r="J73" s="121" t="s">
        <v>18</v>
      </c>
      <c r="K73" s="402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5">
        <f t="shared" ref="Y73:Y79" si="15">SUM(L73:X73)</f>
        <v>0</v>
      </c>
      <c r="Z73" s="28">
        <f t="shared" ref="Z73:Z79" si="16">H73-Y73</f>
        <v>0</v>
      </c>
      <c r="AA73" s="360"/>
      <c r="AB73" s="363"/>
      <c r="AC73" s="366"/>
      <c r="AD73" s="74"/>
      <c r="AE73" s="360"/>
      <c r="AF73" s="363"/>
      <c r="AG73" s="366"/>
      <c r="AH73" s="360"/>
      <c r="AI73" s="363"/>
      <c r="AJ73" s="366"/>
    </row>
    <row r="74" spans="1:36" ht="17.399999999999999" customHeight="1">
      <c r="A74" s="398"/>
      <c r="B74" s="398"/>
      <c r="C74" s="398"/>
      <c r="D74" s="122" t="s">
        <v>133</v>
      </c>
      <c r="E74" s="123"/>
      <c r="F74" s="123"/>
      <c r="G74" s="124">
        <v>1000</v>
      </c>
      <c r="H74" s="123"/>
      <c r="I74" s="400"/>
      <c r="J74" s="121" t="s">
        <v>18</v>
      </c>
      <c r="K74" s="403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5">
        <f t="shared" si="15"/>
        <v>0</v>
      </c>
      <c r="Z74" s="28">
        <f t="shared" si="16"/>
        <v>0</v>
      </c>
      <c r="AA74" s="360"/>
      <c r="AB74" s="363"/>
      <c r="AC74" s="366"/>
      <c r="AD74" s="74"/>
      <c r="AE74" s="360"/>
      <c r="AF74" s="363"/>
      <c r="AG74" s="366"/>
      <c r="AH74" s="360"/>
      <c r="AI74" s="363"/>
      <c r="AJ74" s="366"/>
    </row>
    <row r="75" spans="1:36" ht="17.399999999999999" customHeight="1">
      <c r="A75" s="398"/>
      <c r="B75" s="398"/>
      <c r="C75" s="398"/>
      <c r="D75" s="122" t="s">
        <v>134</v>
      </c>
      <c r="E75" s="123"/>
      <c r="F75" s="123"/>
      <c r="G75" s="123"/>
      <c r="H75" s="124">
        <v>2500</v>
      </c>
      <c r="I75" s="400"/>
      <c r="J75" s="121" t="s">
        <v>18</v>
      </c>
      <c r="K75" s="401" t="s">
        <v>98</v>
      </c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5">
        <f t="shared" si="15"/>
        <v>0</v>
      </c>
      <c r="Z75" s="28">
        <f t="shared" si="16"/>
        <v>2500</v>
      </c>
      <c r="AA75" s="360"/>
      <c r="AB75" s="363"/>
      <c r="AC75" s="366"/>
      <c r="AD75" s="74"/>
      <c r="AE75" s="360"/>
      <c r="AF75" s="363"/>
      <c r="AG75" s="366"/>
      <c r="AH75" s="360"/>
      <c r="AI75" s="363"/>
      <c r="AJ75" s="366"/>
    </row>
    <row r="76" spans="1:36" ht="17.399999999999999" customHeight="1">
      <c r="A76" s="398"/>
      <c r="B76" s="398"/>
      <c r="C76" s="398"/>
      <c r="D76" s="122" t="s">
        <v>135</v>
      </c>
      <c r="E76" s="123"/>
      <c r="F76" s="123"/>
      <c r="G76" s="124">
        <v>500</v>
      </c>
      <c r="H76" s="123"/>
      <c r="I76" s="400"/>
      <c r="J76" s="121" t="s">
        <v>18</v>
      </c>
      <c r="K76" s="402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5">
        <f t="shared" si="15"/>
        <v>0</v>
      </c>
      <c r="Z76" s="28">
        <f t="shared" si="16"/>
        <v>0</v>
      </c>
      <c r="AA76" s="360"/>
      <c r="AB76" s="363"/>
      <c r="AC76" s="366"/>
      <c r="AD76" s="74"/>
      <c r="AE76" s="360"/>
      <c r="AF76" s="363"/>
      <c r="AG76" s="366"/>
      <c r="AH76" s="360"/>
      <c r="AI76" s="363"/>
      <c r="AJ76" s="366"/>
    </row>
    <row r="77" spans="1:36" ht="17.399999999999999" customHeight="1">
      <c r="A77" s="398"/>
      <c r="B77" s="398"/>
      <c r="C77" s="398"/>
      <c r="D77" s="122" t="s">
        <v>136</v>
      </c>
      <c r="E77" s="123"/>
      <c r="F77" s="123"/>
      <c r="G77" s="124">
        <v>2000</v>
      </c>
      <c r="H77" s="123"/>
      <c r="I77" s="400"/>
      <c r="J77" s="121" t="s">
        <v>18</v>
      </c>
      <c r="K77" s="402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5">
        <f t="shared" si="15"/>
        <v>0</v>
      </c>
      <c r="Z77" s="28">
        <f t="shared" si="16"/>
        <v>0</v>
      </c>
      <c r="AA77" s="360"/>
      <c r="AB77" s="363"/>
      <c r="AC77" s="366"/>
      <c r="AD77" s="74"/>
      <c r="AE77" s="360"/>
      <c r="AF77" s="363"/>
      <c r="AG77" s="366"/>
      <c r="AH77" s="360"/>
      <c r="AI77" s="363"/>
      <c r="AJ77" s="366"/>
    </row>
    <row r="78" spans="1:36" ht="17.399999999999999" customHeight="1">
      <c r="A78" s="390"/>
      <c r="B78" s="390"/>
      <c r="C78" s="390"/>
      <c r="D78" s="122" t="s">
        <v>137</v>
      </c>
      <c r="E78" s="123"/>
      <c r="F78" s="123"/>
      <c r="G78" s="124">
        <v>0</v>
      </c>
      <c r="H78" s="123"/>
      <c r="I78" s="396"/>
      <c r="J78" s="121" t="s">
        <v>18</v>
      </c>
      <c r="K78" s="403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5">
        <f t="shared" si="15"/>
        <v>0</v>
      </c>
      <c r="Z78" s="28">
        <f t="shared" si="16"/>
        <v>0</v>
      </c>
      <c r="AA78" s="361"/>
      <c r="AB78" s="364"/>
      <c r="AC78" s="367"/>
      <c r="AD78" s="74"/>
      <c r="AE78" s="361"/>
      <c r="AF78" s="364"/>
      <c r="AG78" s="367"/>
      <c r="AH78" s="361"/>
      <c r="AI78" s="364"/>
      <c r="AJ78" s="367"/>
    </row>
    <row r="79" spans="1:36" ht="17.399999999999999" customHeight="1">
      <c r="A79" s="405">
        <v>2</v>
      </c>
      <c r="B79" s="397" t="s">
        <v>128</v>
      </c>
      <c r="C79" s="397" t="s">
        <v>138</v>
      </c>
      <c r="D79" s="122" t="s">
        <v>139</v>
      </c>
      <c r="E79" s="123"/>
      <c r="F79" s="124">
        <v>3000</v>
      </c>
      <c r="G79" s="124">
        <v>27000</v>
      </c>
      <c r="H79" s="124">
        <f>SUM(E79:G79)</f>
        <v>30000</v>
      </c>
      <c r="I79" s="406">
        <f>SUM(H79:H82)</f>
        <v>30000</v>
      </c>
      <c r="J79" s="130" t="s">
        <v>18</v>
      </c>
      <c r="K79" s="131" t="s">
        <v>140</v>
      </c>
      <c r="L79" s="125">
        <v>11323</v>
      </c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5">
        <f t="shared" si="15"/>
        <v>11323</v>
      </c>
      <c r="Z79" s="28">
        <f t="shared" si="16"/>
        <v>18677</v>
      </c>
      <c r="AA79" s="359">
        <f>SUM(H79:H82)</f>
        <v>30000</v>
      </c>
      <c r="AB79" s="362"/>
      <c r="AC79" s="365"/>
      <c r="AD79" s="74"/>
      <c r="AE79" s="359">
        <f>SUM(Y79:Y82)</f>
        <v>11323</v>
      </c>
      <c r="AF79" s="362"/>
      <c r="AG79" s="365"/>
      <c r="AH79" s="359">
        <f>AA79-AE79</f>
        <v>18677</v>
      </c>
      <c r="AI79" s="362"/>
      <c r="AJ79" s="365"/>
    </row>
    <row r="80" spans="1:36" ht="17.399999999999999" customHeight="1">
      <c r="A80" s="398"/>
      <c r="B80" s="398"/>
      <c r="C80" s="398"/>
      <c r="D80" s="127"/>
      <c r="E80" s="123"/>
      <c r="F80" s="123"/>
      <c r="G80" s="123"/>
      <c r="H80" s="123"/>
      <c r="I80" s="400"/>
      <c r="J80" s="32"/>
      <c r="K80" s="33"/>
      <c r="L80" s="125" t="s">
        <v>141</v>
      </c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32"/>
      <c r="Z80" s="33"/>
      <c r="AA80" s="360"/>
      <c r="AB80" s="363"/>
      <c r="AC80" s="366"/>
      <c r="AD80" s="74"/>
      <c r="AE80" s="360"/>
      <c r="AF80" s="363"/>
      <c r="AG80" s="366"/>
      <c r="AH80" s="360"/>
      <c r="AI80" s="363"/>
      <c r="AJ80" s="366"/>
    </row>
    <row r="81" spans="1:36" ht="17.399999999999999" customHeight="1">
      <c r="A81" s="398"/>
      <c r="B81" s="398"/>
      <c r="C81" s="398"/>
      <c r="D81" s="122" t="s">
        <v>142</v>
      </c>
      <c r="E81" s="123"/>
      <c r="F81" s="123"/>
      <c r="G81" s="124">
        <v>0</v>
      </c>
      <c r="H81" s="124">
        <f t="shared" ref="H81:H84" si="17">SUM(E81:G81)</f>
        <v>0</v>
      </c>
      <c r="I81" s="400"/>
      <c r="J81" s="130" t="s">
        <v>18</v>
      </c>
      <c r="K81" s="131" t="s">
        <v>108</v>
      </c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5">
        <f>SUM(L81:X81)</f>
        <v>0</v>
      </c>
      <c r="Z81" s="28">
        <f>H81-Y81</f>
        <v>0</v>
      </c>
      <c r="AA81" s="360"/>
      <c r="AB81" s="363"/>
      <c r="AC81" s="366"/>
      <c r="AD81" s="74"/>
      <c r="AE81" s="360"/>
      <c r="AF81" s="363"/>
      <c r="AG81" s="366"/>
      <c r="AH81" s="360"/>
      <c r="AI81" s="363"/>
      <c r="AJ81" s="366"/>
    </row>
    <row r="82" spans="1:36" ht="17.399999999999999" customHeight="1">
      <c r="A82" s="398"/>
      <c r="B82" s="390"/>
      <c r="C82" s="390"/>
      <c r="D82" s="122" t="s">
        <v>143</v>
      </c>
      <c r="E82" s="123"/>
      <c r="F82" s="123"/>
      <c r="G82" s="124">
        <v>0</v>
      </c>
      <c r="H82" s="124">
        <f t="shared" si="17"/>
        <v>0</v>
      </c>
      <c r="I82" s="396"/>
      <c r="J82" s="130" t="s">
        <v>18</v>
      </c>
      <c r="K82" s="131" t="s">
        <v>108</v>
      </c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5">
        <f>SUM(L82:X82)</f>
        <v>0</v>
      </c>
      <c r="Z82" s="28">
        <f>H82-Y82</f>
        <v>0</v>
      </c>
      <c r="AA82" s="361"/>
      <c r="AB82" s="364"/>
      <c r="AC82" s="367"/>
      <c r="AD82" s="74"/>
      <c r="AE82" s="361"/>
      <c r="AF82" s="364"/>
      <c r="AG82" s="367"/>
      <c r="AH82" s="361"/>
      <c r="AI82" s="364"/>
      <c r="AJ82" s="367"/>
    </row>
    <row r="83" spans="1:36" ht="30">
      <c r="A83" s="130">
        <v>3</v>
      </c>
      <c r="B83" s="130" t="s">
        <v>128</v>
      </c>
      <c r="C83" s="130" t="s">
        <v>144</v>
      </c>
      <c r="D83" s="122" t="s">
        <v>145</v>
      </c>
      <c r="E83" s="123"/>
      <c r="F83" s="123"/>
      <c r="G83" s="124">
        <v>10000</v>
      </c>
      <c r="H83" s="124">
        <f t="shared" si="17"/>
        <v>10000</v>
      </c>
      <c r="I83" s="132">
        <f>SUM(H83)</f>
        <v>10000</v>
      </c>
      <c r="J83" s="130" t="s">
        <v>18</v>
      </c>
      <c r="K83" s="131" t="s">
        <v>108</v>
      </c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5">
        <f>SUM(L83:X83)</f>
        <v>0</v>
      </c>
      <c r="Z83" s="28">
        <f>H83-Y83</f>
        <v>10000</v>
      </c>
      <c r="AA83" s="8">
        <f>SUM(H83)</f>
        <v>10000</v>
      </c>
      <c r="AB83" s="66"/>
      <c r="AC83" s="67"/>
      <c r="AD83" s="74"/>
      <c r="AE83" s="8">
        <f>SUM(Y83)</f>
        <v>0</v>
      </c>
      <c r="AF83" s="66"/>
      <c r="AG83" s="67"/>
      <c r="AH83" s="8">
        <f>AA83-AE83</f>
        <v>10000</v>
      </c>
      <c r="AI83" s="66"/>
      <c r="AJ83" s="67"/>
    </row>
    <row r="84" spans="1:36" ht="30">
      <c r="A84" s="407">
        <v>4</v>
      </c>
      <c r="B84" s="397" t="s">
        <v>128</v>
      </c>
      <c r="C84" s="397" t="s">
        <v>146</v>
      </c>
      <c r="D84" s="122" t="s">
        <v>147</v>
      </c>
      <c r="E84" s="123"/>
      <c r="F84" s="124">
        <v>500</v>
      </c>
      <c r="G84" s="124">
        <v>1500</v>
      </c>
      <c r="H84" s="124">
        <f t="shared" si="17"/>
        <v>2000</v>
      </c>
      <c r="I84" s="410">
        <f>SUM(H84:H102)</f>
        <v>35363</v>
      </c>
      <c r="J84" s="133" t="s">
        <v>18</v>
      </c>
      <c r="K84" s="131" t="s">
        <v>93</v>
      </c>
      <c r="L84" s="125">
        <v>1500</v>
      </c>
      <c r="M84" s="125">
        <v>500</v>
      </c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5">
        <f>SUM(L84:X84)</f>
        <v>2000</v>
      </c>
      <c r="Z84" s="28">
        <f>H84-Y84</f>
        <v>0</v>
      </c>
      <c r="AA84" s="359">
        <f>SUM(H84,H87:H95,H97:H98,H101:H102)</f>
        <v>32573</v>
      </c>
      <c r="AB84" s="362">
        <f>SUM(H86,H96,H99:H100)</f>
        <v>2790</v>
      </c>
      <c r="AC84" s="365"/>
      <c r="AD84" s="74"/>
      <c r="AE84" s="359">
        <f>SUM(Y84,Y87:Y95,Y97:Y98,Y101:Y102)</f>
        <v>10972</v>
      </c>
      <c r="AF84" s="362">
        <f>SUM(Y86,Y96,Y99:Y100)</f>
        <v>0</v>
      </c>
      <c r="AG84" s="365"/>
      <c r="AH84" s="359">
        <f>AA84-AE84</f>
        <v>21601</v>
      </c>
      <c r="AI84" s="362">
        <f>AB84-AF84</f>
        <v>2790</v>
      </c>
      <c r="AJ84" s="365"/>
    </row>
    <row r="85" spans="1:36" ht="17.399999999999999" customHeight="1">
      <c r="A85" s="408"/>
      <c r="B85" s="398"/>
      <c r="C85" s="398"/>
      <c r="D85" s="127"/>
      <c r="E85" s="123"/>
      <c r="F85" s="123"/>
      <c r="G85" s="123"/>
      <c r="H85" s="123"/>
      <c r="I85" s="411"/>
      <c r="J85" s="134"/>
      <c r="K85" s="33"/>
      <c r="L85" s="125" t="s">
        <v>148</v>
      </c>
      <c r="M85" s="125" t="s">
        <v>149</v>
      </c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32"/>
      <c r="Z85" s="33"/>
      <c r="AA85" s="360"/>
      <c r="AB85" s="363"/>
      <c r="AC85" s="366"/>
      <c r="AD85" s="74"/>
      <c r="AE85" s="360"/>
      <c r="AF85" s="363"/>
      <c r="AG85" s="366"/>
      <c r="AH85" s="360"/>
      <c r="AI85" s="363"/>
      <c r="AJ85" s="366"/>
    </row>
    <row r="86" spans="1:36" ht="45">
      <c r="A86" s="408"/>
      <c r="B86" s="398"/>
      <c r="C86" s="398"/>
      <c r="D86" s="135" t="s">
        <v>150</v>
      </c>
      <c r="E86" s="136"/>
      <c r="F86" s="136"/>
      <c r="G86" s="137">
        <v>700</v>
      </c>
      <c r="H86" s="137">
        <f t="shared" ref="H86:H87" si="18">SUM(E86:G86)</f>
        <v>700</v>
      </c>
      <c r="I86" s="411"/>
      <c r="J86" s="138" t="s">
        <v>19</v>
      </c>
      <c r="K86" s="139" t="s">
        <v>151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5">
        <f>SUM(L86:X86)</f>
        <v>0</v>
      </c>
      <c r="Z86" s="28">
        <f>H86-Y86</f>
        <v>700</v>
      </c>
      <c r="AA86" s="360"/>
      <c r="AB86" s="363"/>
      <c r="AC86" s="366"/>
      <c r="AD86" s="74"/>
      <c r="AE86" s="360"/>
      <c r="AF86" s="363"/>
      <c r="AG86" s="366"/>
      <c r="AH86" s="360"/>
      <c r="AI86" s="363"/>
      <c r="AJ86" s="366"/>
    </row>
    <row r="87" spans="1:36" ht="60">
      <c r="A87" s="408"/>
      <c r="B87" s="398"/>
      <c r="C87" s="398"/>
      <c r="D87" s="122" t="s">
        <v>152</v>
      </c>
      <c r="E87" s="123"/>
      <c r="F87" s="124">
        <v>500</v>
      </c>
      <c r="G87" s="123"/>
      <c r="H87" s="124">
        <f t="shared" si="18"/>
        <v>500</v>
      </c>
      <c r="I87" s="411"/>
      <c r="J87" s="130" t="s">
        <v>18</v>
      </c>
      <c r="K87" s="131" t="s">
        <v>153</v>
      </c>
      <c r="L87" s="140">
        <v>780</v>
      </c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5">
        <f>SUM(L87:X87)</f>
        <v>780</v>
      </c>
      <c r="Z87" s="28">
        <f>H87-Y87</f>
        <v>-280</v>
      </c>
      <c r="AA87" s="360"/>
      <c r="AB87" s="363"/>
      <c r="AC87" s="366"/>
      <c r="AD87" s="74"/>
      <c r="AE87" s="360"/>
      <c r="AF87" s="363"/>
      <c r="AG87" s="366"/>
      <c r="AH87" s="360"/>
      <c r="AI87" s="363"/>
      <c r="AJ87" s="366"/>
    </row>
    <row r="88" spans="1:36" ht="17.399999999999999" customHeight="1">
      <c r="A88" s="408"/>
      <c r="B88" s="398"/>
      <c r="C88" s="398"/>
      <c r="D88" s="127"/>
      <c r="E88" s="123"/>
      <c r="F88" s="123"/>
      <c r="G88" s="123"/>
      <c r="H88" s="123"/>
      <c r="I88" s="411"/>
      <c r="J88" s="32"/>
      <c r="K88" s="33"/>
      <c r="L88" s="140" t="s">
        <v>154</v>
      </c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32"/>
      <c r="Z88" s="33"/>
      <c r="AA88" s="360"/>
      <c r="AB88" s="363"/>
      <c r="AC88" s="366"/>
      <c r="AD88" s="74"/>
      <c r="AE88" s="360"/>
      <c r="AF88" s="363"/>
      <c r="AG88" s="366"/>
      <c r="AH88" s="360"/>
      <c r="AI88" s="363"/>
      <c r="AJ88" s="366"/>
    </row>
    <row r="89" spans="1:36" ht="30">
      <c r="A89" s="408"/>
      <c r="B89" s="398"/>
      <c r="C89" s="398"/>
      <c r="D89" s="122" t="s">
        <v>155</v>
      </c>
      <c r="E89" s="123"/>
      <c r="F89" s="123"/>
      <c r="G89" s="124">
        <v>4000</v>
      </c>
      <c r="H89" s="124">
        <f>SUM(E89:G89)</f>
        <v>4000</v>
      </c>
      <c r="I89" s="411"/>
      <c r="J89" s="130" t="s">
        <v>18</v>
      </c>
      <c r="K89" s="131" t="s">
        <v>156</v>
      </c>
      <c r="L89" s="125">
        <v>3945</v>
      </c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5">
        <f>SUM(L89:X89)</f>
        <v>3945</v>
      </c>
      <c r="Z89" s="28">
        <f>H89-Y89</f>
        <v>55</v>
      </c>
      <c r="AA89" s="360"/>
      <c r="AB89" s="363"/>
      <c r="AC89" s="366"/>
      <c r="AD89" s="74"/>
      <c r="AE89" s="360"/>
      <c r="AF89" s="363"/>
      <c r="AG89" s="366"/>
      <c r="AH89" s="360"/>
      <c r="AI89" s="363"/>
      <c r="AJ89" s="366"/>
    </row>
    <row r="90" spans="1:36" ht="20.399999999999999" customHeight="1">
      <c r="A90" s="408"/>
      <c r="B90" s="398"/>
      <c r="C90" s="398"/>
      <c r="D90" s="127"/>
      <c r="E90" s="123"/>
      <c r="F90" s="123"/>
      <c r="G90" s="123"/>
      <c r="H90" s="123"/>
      <c r="I90" s="411"/>
      <c r="J90" s="32"/>
      <c r="K90" s="33"/>
      <c r="L90" s="125" t="s">
        <v>157</v>
      </c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32"/>
      <c r="Z90" s="33"/>
      <c r="AA90" s="360"/>
      <c r="AB90" s="363"/>
      <c r="AC90" s="366"/>
      <c r="AD90" s="74"/>
      <c r="AE90" s="360"/>
      <c r="AF90" s="363"/>
      <c r="AG90" s="366"/>
      <c r="AH90" s="360"/>
      <c r="AI90" s="363"/>
      <c r="AJ90" s="366"/>
    </row>
    <row r="91" spans="1:36" ht="30">
      <c r="A91" s="408"/>
      <c r="B91" s="398"/>
      <c r="C91" s="398"/>
      <c r="D91" s="122" t="s">
        <v>158</v>
      </c>
      <c r="E91" s="123"/>
      <c r="F91" s="123"/>
      <c r="G91" s="124">
        <v>673</v>
      </c>
      <c r="H91" s="124">
        <f>SUM(E91:G91)</f>
        <v>673</v>
      </c>
      <c r="I91" s="411"/>
      <c r="J91" s="130" t="s">
        <v>18</v>
      </c>
      <c r="K91" s="131" t="s">
        <v>159</v>
      </c>
      <c r="L91" s="125">
        <v>659</v>
      </c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5">
        <f>SUM(L91:X91)</f>
        <v>659</v>
      </c>
      <c r="Z91" s="28">
        <f>H91-Y91</f>
        <v>14</v>
      </c>
      <c r="AA91" s="360"/>
      <c r="AB91" s="363"/>
      <c r="AC91" s="366"/>
      <c r="AD91" s="74"/>
      <c r="AE91" s="360"/>
      <c r="AF91" s="363"/>
      <c r="AG91" s="366"/>
      <c r="AH91" s="360"/>
      <c r="AI91" s="363"/>
      <c r="AJ91" s="366"/>
    </row>
    <row r="92" spans="1:36" ht="17.399999999999999" customHeight="1">
      <c r="A92" s="408"/>
      <c r="B92" s="398"/>
      <c r="C92" s="398"/>
      <c r="D92" s="127"/>
      <c r="E92" s="123"/>
      <c r="F92" s="123"/>
      <c r="G92" s="123"/>
      <c r="H92" s="123"/>
      <c r="I92" s="411"/>
      <c r="J92" s="32"/>
      <c r="K92" s="33"/>
      <c r="L92" s="125" t="s">
        <v>160</v>
      </c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32"/>
      <c r="Z92" s="33"/>
      <c r="AA92" s="360"/>
      <c r="AB92" s="363"/>
      <c r="AC92" s="366"/>
      <c r="AD92" s="74"/>
      <c r="AE92" s="360"/>
      <c r="AF92" s="363"/>
      <c r="AG92" s="366"/>
      <c r="AH92" s="360"/>
      <c r="AI92" s="363"/>
      <c r="AJ92" s="366"/>
    </row>
    <row r="93" spans="1:36" ht="45">
      <c r="A93" s="408"/>
      <c r="B93" s="398"/>
      <c r="C93" s="398"/>
      <c r="D93" s="122" t="s">
        <v>161</v>
      </c>
      <c r="E93" s="123"/>
      <c r="F93" s="123"/>
      <c r="G93" s="124">
        <v>8000</v>
      </c>
      <c r="H93" s="124">
        <f>SUM(E93:G93)</f>
        <v>8000</v>
      </c>
      <c r="I93" s="411"/>
      <c r="J93" s="130" t="s">
        <v>18</v>
      </c>
      <c r="K93" s="131" t="s">
        <v>162</v>
      </c>
      <c r="L93" s="125">
        <v>2099</v>
      </c>
      <c r="M93" s="125">
        <v>1489</v>
      </c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5">
        <f>SUM(L93:X93)</f>
        <v>3588</v>
      </c>
      <c r="Z93" s="28">
        <f>H93-Y93</f>
        <v>4412</v>
      </c>
      <c r="AA93" s="360"/>
      <c r="AB93" s="363"/>
      <c r="AC93" s="366"/>
      <c r="AD93" s="74"/>
      <c r="AE93" s="360"/>
      <c r="AF93" s="363"/>
      <c r="AG93" s="366"/>
      <c r="AH93" s="360"/>
      <c r="AI93" s="363"/>
      <c r="AJ93" s="366"/>
    </row>
    <row r="94" spans="1:36" ht="17.399999999999999" customHeight="1">
      <c r="A94" s="408"/>
      <c r="B94" s="398"/>
      <c r="C94" s="398"/>
      <c r="D94" s="122"/>
      <c r="E94" s="123"/>
      <c r="F94" s="123"/>
      <c r="G94" s="124"/>
      <c r="H94" s="124"/>
      <c r="I94" s="411"/>
      <c r="J94" s="130"/>
      <c r="K94" s="131"/>
      <c r="L94" s="141" t="s">
        <v>163</v>
      </c>
      <c r="M94" s="141" t="s">
        <v>164</v>
      </c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5"/>
      <c r="Z94" s="28"/>
      <c r="AA94" s="360"/>
      <c r="AB94" s="363"/>
      <c r="AC94" s="366"/>
      <c r="AD94" s="74"/>
      <c r="AE94" s="360"/>
      <c r="AF94" s="363"/>
      <c r="AG94" s="366"/>
      <c r="AH94" s="360"/>
      <c r="AI94" s="363"/>
      <c r="AJ94" s="366"/>
    </row>
    <row r="95" spans="1:36" ht="30">
      <c r="A95" s="408"/>
      <c r="B95" s="398"/>
      <c r="C95" s="398"/>
      <c r="D95" s="122" t="s">
        <v>165</v>
      </c>
      <c r="E95" s="123"/>
      <c r="F95" s="124">
        <v>800</v>
      </c>
      <c r="G95" s="123"/>
      <c r="H95" s="124">
        <f t="shared" ref="H95:H102" si="19">SUM(E95:G95)</f>
        <v>800</v>
      </c>
      <c r="I95" s="411"/>
      <c r="J95" s="130" t="s">
        <v>18</v>
      </c>
      <c r="K95" s="131" t="s">
        <v>166</v>
      </c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5">
        <f t="shared" ref="Y95:Y107" si="20">SUM(L95:X95)</f>
        <v>0</v>
      </c>
      <c r="Z95" s="28">
        <f t="shared" ref="Z95:Z107" si="21">H95-Y95</f>
        <v>800</v>
      </c>
      <c r="AA95" s="360"/>
      <c r="AB95" s="363"/>
      <c r="AC95" s="366"/>
      <c r="AD95" s="74"/>
      <c r="AE95" s="360"/>
      <c r="AF95" s="363"/>
      <c r="AG95" s="366"/>
      <c r="AH95" s="360"/>
      <c r="AI95" s="363"/>
      <c r="AJ95" s="366"/>
    </row>
    <row r="96" spans="1:36" ht="30">
      <c r="A96" s="408"/>
      <c r="B96" s="398"/>
      <c r="C96" s="398"/>
      <c r="D96" s="135" t="s">
        <v>167</v>
      </c>
      <c r="E96" s="136"/>
      <c r="F96" s="136"/>
      <c r="G96" s="137">
        <v>450</v>
      </c>
      <c r="H96" s="137">
        <f t="shared" si="19"/>
        <v>450</v>
      </c>
      <c r="I96" s="411"/>
      <c r="J96" s="138" t="s">
        <v>19</v>
      </c>
      <c r="K96" s="139" t="s">
        <v>168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5">
        <f t="shared" si="20"/>
        <v>0</v>
      </c>
      <c r="Z96" s="28">
        <f t="shared" si="21"/>
        <v>450</v>
      </c>
      <c r="AA96" s="360"/>
      <c r="AB96" s="363"/>
      <c r="AC96" s="366"/>
      <c r="AD96" s="74"/>
      <c r="AE96" s="360"/>
      <c r="AF96" s="363"/>
      <c r="AG96" s="366"/>
      <c r="AH96" s="360"/>
      <c r="AI96" s="363"/>
      <c r="AJ96" s="366"/>
    </row>
    <row r="97" spans="1:36" ht="45">
      <c r="A97" s="408"/>
      <c r="B97" s="398"/>
      <c r="C97" s="398"/>
      <c r="D97" s="122" t="s">
        <v>169</v>
      </c>
      <c r="E97" s="123"/>
      <c r="F97" s="123"/>
      <c r="G97" s="124">
        <v>2800</v>
      </c>
      <c r="H97" s="124">
        <f t="shared" si="19"/>
        <v>2800</v>
      </c>
      <c r="I97" s="411"/>
      <c r="J97" s="130" t="s">
        <v>18</v>
      </c>
      <c r="K97" s="131" t="s">
        <v>170</v>
      </c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5">
        <f t="shared" si="20"/>
        <v>0</v>
      </c>
      <c r="Z97" s="28">
        <f t="shared" si="21"/>
        <v>2800</v>
      </c>
      <c r="AA97" s="360"/>
      <c r="AB97" s="363"/>
      <c r="AC97" s="366"/>
      <c r="AD97" s="74"/>
      <c r="AE97" s="360"/>
      <c r="AF97" s="363"/>
      <c r="AG97" s="366"/>
      <c r="AH97" s="360"/>
      <c r="AI97" s="363"/>
      <c r="AJ97" s="366"/>
    </row>
    <row r="98" spans="1:36" ht="30">
      <c r="A98" s="408"/>
      <c r="B98" s="398"/>
      <c r="C98" s="398"/>
      <c r="D98" s="122" t="s">
        <v>171</v>
      </c>
      <c r="E98" s="123"/>
      <c r="F98" s="123"/>
      <c r="G98" s="124">
        <v>2800</v>
      </c>
      <c r="H98" s="124">
        <f t="shared" si="19"/>
        <v>2800</v>
      </c>
      <c r="I98" s="411"/>
      <c r="J98" s="130" t="s">
        <v>18</v>
      </c>
      <c r="K98" s="131" t="s">
        <v>172</v>
      </c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5">
        <f t="shared" si="20"/>
        <v>0</v>
      </c>
      <c r="Z98" s="28">
        <f t="shared" si="21"/>
        <v>2800</v>
      </c>
      <c r="AA98" s="360"/>
      <c r="AB98" s="363"/>
      <c r="AC98" s="366"/>
      <c r="AD98" s="74"/>
      <c r="AE98" s="360"/>
      <c r="AF98" s="363"/>
      <c r="AG98" s="366"/>
      <c r="AH98" s="360"/>
      <c r="AI98" s="363"/>
      <c r="AJ98" s="366"/>
    </row>
    <row r="99" spans="1:36" ht="60">
      <c r="A99" s="408"/>
      <c r="B99" s="398"/>
      <c r="C99" s="398"/>
      <c r="D99" s="135" t="s">
        <v>173</v>
      </c>
      <c r="E99" s="136"/>
      <c r="F99" s="136"/>
      <c r="G99" s="137">
        <v>1640</v>
      </c>
      <c r="H99" s="137">
        <f t="shared" si="19"/>
        <v>1640</v>
      </c>
      <c r="I99" s="411"/>
      <c r="J99" s="138" t="s">
        <v>19</v>
      </c>
      <c r="K99" s="139" t="s">
        <v>174</v>
      </c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5">
        <f t="shared" si="20"/>
        <v>0</v>
      </c>
      <c r="Z99" s="28">
        <f t="shared" si="21"/>
        <v>1640</v>
      </c>
      <c r="AA99" s="360"/>
      <c r="AB99" s="363"/>
      <c r="AC99" s="366"/>
      <c r="AD99" s="74"/>
      <c r="AE99" s="360"/>
      <c r="AF99" s="363"/>
      <c r="AG99" s="366"/>
      <c r="AH99" s="360"/>
      <c r="AI99" s="363"/>
      <c r="AJ99" s="366"/>
    </row>
    <row r="100" spans="1:36" ht="60">
      <c r="A100" s="408"/>
      <c r="B100" s="398"/>
      <c r="C100" s="398"/>
      <c r="D100" s="135" t="s">
        <v>175</v>
      </c>
      <c r="E100" s="136"/>
      <c r="F100" s="137">
        <v>0</v>
      </c>
      <c r="G100" s="137">
        <v>0</v>
      </c>
      <c r="H100" s="137">
        <f t="shared" si="19"/>
        <v>0</v>
      </c>
      <c r="I100" s="411"/>
      <c r="J100" s="138" t="s">
        <v>19</v>
      </c>
      <c r="K100" s="139" t="s">
        <v>176</v>
      </c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5">
        <f t="shared" si="20"/>
        <v>0</v>
      </c>
      <c r="Z100" s="28">
        <f t="shared" si="21"/>
        <v>0</v>
      </c>
      <c r="AA100" s="360"/>
      <c r="AB100" s="363"/>
      <c r="AC100" s="366"/>
      <c r="AD100" s="74"/>
      <c r="AE100" s="360"/>
      <c r="AF100" s="363"/>
      <c r="AG100" s="366"/>
      <c r="AH100" s="360"/>
      <c r="AI100" s="363"/>
      <c r="AJ100" s="366"/>
    </row>
    <row r="101" spans="1:36" ht="45">
      <c r="A101" s="408"/>
      <c r="B101" s="398"/>
      <c r="C101" s="398"/>
      <c r="D101" s="122" t="s">
        <v>177</v>
      </c>
      <c r="E101" s="123"/>
      <c r="F101" s="124">
        <v>1000</v>
      </c>
      <c r="G101" s="124">
        <v>0</v>
      </c>
      <c r="H101" s="124">
        <f t="shared" si="19"/>
        <v>1000</v>
      </c>
      <c r="I101" s="411"/>
      <c r="J101" s="397" t="s">
        <v>18</v>
      </c>
      <c r="K101" s="131" t="s">
        <v>178</v>
      </c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5">
        <f t="shared" si="20"/>
        <v>0</v>
      </c>
      <c r="Z101" s="28">
        <f t="shared" si="21"/>
        <v>1000</v>
      </c>
      <c r="AA101" s="360"/>
      <c r="AB101" s="363"/>
      <c r="AC101" s="366"/>
      <c r="AD101" s="74"/>
      <c r="AE101" s="360"/>
      <c r="AF101" s="363"/>
      <c r="AG101" s="366"/>
      <c r="AH101" s="360"/>
      <c r="AI101" s="363"/>
      <c r="AJ101" s="366"/>
    </row>
    <row r="102" spans="1:36" ht="90">
      <c r="A102" s="409"/>
      <c r="B102" s="390"/>
      <c r="C102" s="390"/>
      <c r="D102" s="122" t="s">
        <v>179</v>
      </c>
      <c r="E102" s="123"/>
      <c r="F102" s="142"/>
      <c r="G102" s="124">
        <v>10000</v>
      </c>
      <c r="H102" s="124">
        <f t="shared" si="19"/>
        <v>10000</v>
      </c>
      <c r="I102" s="412"/>
      <c r="J102" s="390"/>
      <c r="K102" s="131" t="s">
        <v>180</v>
      </c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5">
        <f t="shared" si="20"/>
        <v>0</v>
      </c>
      <c r="Z102" s="28">
        <f t="shared" si="21"/>
        <v>10000</v>
      </c>
      <c r="AA102" s="361"/>
      <c r="AB102" s="364"/>
      <c r="AC102" s="367"/>
      <c r="AD102" s="74"/>
      <c r="AE102" s="361"/>
      <c r="AF102" s="364"/>
      <c r="AG102" s="367"/>
      <c r="AH102" s="361"/>
      <c r="AI102" s="364"/>
      <c r="AJ102" s="367"/>
    </row>
    <row r="103" spans="1:36" ht="20.399999999999999">
      <c r="A103" s="405">
        <v>5</v>
      </c>
      <c r="B103" s="397" t="s">
        <v>128</v>
      </c>
      <c r="C103" s="397" t="s">
        <v>181</v>
      </c>
      <c r="D103" s="122" t="s">
        <v>182</v>
      </c>
      <c r="E103" s="124">
        <v>1000</v>
      </c>
      <c r="F103" s="123"/>
      <c r="G103" s="123"/>
      <c r="H103" s="124">
        <v>1000</v>
      </c>
      <c r="I103" s="406">
        <f>SUM(H103:H105)</f>
        <v>2000</v>
      </c>
      <c r="J103" s="397" t="s">
        <v>18</v>
      </c>
      <c r="K103" s="401" t="s">
        <v>183</v>
      </c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5">
        <f t="shared" si="20"/>
        <v>0</v>
      </c>
      <c r="Z103" s="28">
        <f t="shared" si="21"/>
        <v>1000</v>
      </c>
      <c r="AA103" s="359">
        <f>SUM(H103:H105)</f>
        <v>2000</v>
      </c>
      <c r="AB103" s="362"/>
      <c r="AC103" s="365"/>
      <c r="AD103" s="74"/>
      <c r="AE103" s="359">
        <f>SUM(Y103:Y105)</f>
        <v>0</v>
      </c>
      <c r="AF103" s="362"/>
      <c r="AG103" s="365"/>
      <c r="AH103" s="359">
        <f>AA103-AE103</f>
        <v>2000</v>
      </c>
      <c r="AI103" s="362"/>
      <c r="AJ103" s="365"/>
    </row>
    <row r="104" spans="1:36" ht="17.399999999999999" customHeight="1">
      <c r="A104" s="398"/>
      <c r="B104" s="398"/>
      <c r="C104" s="398"/>
      <c r="D104" s="122" t="s">
        <v>184</v>
      </c>
      <c r="E104" s="123"/>
      <c r="F104" s="124">
        <v>1000</v>
      </c>
      <c r="G104" s="123"/>
      <c r="H104" s="124">
        <v>1000</v>
      </c>
      <c r="I104" s="400"/>
      <c r="J104" s="398"/>
      <c r="K104" s="402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5">
        <f t="shared" si="20"/>
        <v>0</v>
      </c>
      <c r="Z104" s="28">
        <f t="shared" si="21"/>
        <v>1000</v>
      </c>
      <c r="AA104" s="360"/>
      <c r="AB104" s="363"/>
      <c r="AC104" s="366"/>
      <c r="AD104" s="74"/>
      <c r="AE104" s="360"/>
      <c r="AF104" s="363"/>
      <c r="AG104" s="366"/>
      <c r="AH104" s="360"/>
      <c r="AI104" s="363"/>
      <c r="AJ104" s="366"/>
    </row>
    <row r="105" spans="1:36" ht="17.399999999999999" customHeight="1">
      <c r="A105" s="390"/>
      <c r="B105" s="390"/>
      <c r="C105" s="390"/>
      <c r="D105" s="122" t="s">
        <v>185</v>
      </c>
      <c r="E105" s="123"/>
      <c r="F105" s="123"/>
      <c r="G105" s="123"/>
      <c r="H105" s="124">
        <v>0</v>
      </c>
      <c r="I105" s="396"/>
      <c r="J105" s="390"/>
      <c r="K105" s="403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5">
        <f t="shared" si="20"/>
        <v>0</v>
      </c>
      <c r="Z105" s="28">
        <f t="shared" si="21"/>
        <v>0</v>
      </c>
      <c r="AA105" s="361"/>
      <c r="AB105" s="364"/>
      <c r="AC105" s="367"/>
      <c r="AD105" s="74"/>
      <c r="AE105" s="361"/>
      <c r="AF105" s="364"/>
      <c r="AG105" s="367"/>
      <c r="AH105" s="361"/>
      <c r="AI105" s="364"/>
      <c r="AJ105" s="367"/>
    </row>
    <row r="106" spans="1:36" ht="20.399999999999999">
      <c r="A106" s="413">
        <v>6</v>
      </c>
      <c r="B106" s="414" t="s">
        <v>128</v>
      </c>
      <c r="C106" s="414" t="s">
        <v>186</v>
      </c>
      <c r="D106" s="135" t="s">
        <v>187</v>
      </c>
      <c r="E106" s="136"/>
      <c r="F106" s="136"/>
      <c r="G106" s="136"/>
      <c r="H106" s="136"/>
      <c r="I106" s="415">
        <f>SUM(H105:H121)</f>
        <v>56800</v>
      </c>
      <c r="J106" s="414" t="s">
        <v>19</v>
      </c>
      <c r="K106" s="416" t="s">
        <v>188</v>
      </c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5">
        <f t="shared" si="20"/>
        <v>0</v>
      </c>
      <c r="Z106" s="28">
        <f t="shared" si="21"/>
        <v>0</v>
      </c>
      <c r="AA106" s="359"/>
      <c r="AB106" s="362">
        <f>SUM(H106:H121)</f>
        <v>56800</v>
      </c>
      <c r="AC106" s="365"/>
      <c r="AD106" s="74"/>
      <c r="AE106" s="359"/>
      <c r="AF106" s="362">
        <f>SUM(Y106:Y121)</f>
        <v>18505</v>
      </c>
      <c r="AG106" s="365"/>
      <c r="AH106" s="359"/>
      <c r="AI106" s="362">
        <f>AB106-AF106</f>
        <v>38295</v>
      </c>
      <c r="AJ106" s="365"/>
    </row>
    <row r="107" spans="1:36" ht="17.399999999999999" customHeight="1">
      <c r="A107" s="398"/>
      <c r="B107" s="398"/>
      <c r="C107" s="398"/>
      <c r="D107" s="135" t="s">
        <v>189</v>
      </c>
      <c r="E107" s="136"/>
      <c r="F107" s="137">
        <v>7000</v>
      </c>
      <c r="G107" s="136"/>
      <c r="H107" s="137">
        <v>7000</v>
      </c>
      <c r="I107" s="411"/>
      <c r="J107" s="398"/>
      <c r="K107" s="402"/>
      <c r="L107" s="140">
        <v>7000</v>
      </c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5">
        <f t="shared" si="20"/>
        <v>7000</v>
      </c>
      <c r="Z107" s="28">
        <f t="shared" si="21"/>
        <v>0</v>
      </c>
      <c r="AA107" s="360"/>
      <c r="AB107" s="363"/>
      <c r="AC107" s="366"/>
      <c r="AD107" s="74"/>
      <c r="AE107" s="360"/>
      <c r="AF107" s="363"/>
      <c r="AG107" s="366"/>
      <c r="AH107" s="360"/>
      <c r="AI107" s="363"/>
      <c r="AJ107" s="366"/>
    </row>
    <row r="108" spans="1:36" ht="17.399999999999999" customHeight="1">
      <c r="A108" s="398"/>
      <c r="B108" s="398"/>
      <c r="C108" s="398"/>
      <c r="D108" s="144"/>
      <c r="E108" s="136"/>
      <c r="F108" s="136"/>
      <c r="G108" s="136"/>
      <c r="H108" s="136"/>
      <c r="I108" s="411"/>
      <c r="J108" s="398"/>
      <c r="K108" s="402"/>
      <c r="L108" s="140" t="s">
        <v>190</v>
      </c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32"/>
      <c r="Z108" s="33"/>
      <c r="AA108" s="360"/>
      <c r="AB108" s="363"/>
      <c r="AC108" s="366"/>
      <c r="AD108" s="74"/>
      <c r="AE108" s="360"/>
      <c r="AF108" s="363"/>
      <c r="AG108" s="366"/>
      <c r="AH108" s="360"/>
      <c r="AI108" s="363"/>
      <c r="AJ108" s="366"/>
    </row>
    <row r="109" spans="1:36" ht="17.399999999999999" customHeight="1">
      <c r="A109" s="398"/>
      <c r="B109" s="398"/>
      <c r="C109" s="398"/>
      <c r="D109" s="135" t="s">
        <v>191</v>
      </c>
      <c r="E109" s="136"/>
      <c r="F109" s="137">
        <v>16000</v>
      </c>
      <c r="G109" s="136"/>
      <c r="H109" s="137">
        <v>16000</v>
      </c>
      <c r="I109" s="411"/>
      <c r="J109" s="398"/>
      <c r="K109" s="402"/>
      <c r="L109" s="140">
        <v>11505</v>
      </c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5">
        <f>SUM(L109:X109)</f>
        <v>11505</v>
      </c>
      <c r="Z109" s="28">
        <f>H109-Y109</f>
        <v>4495</v>
      </c>
      <c r="AA109" s="360"/>
      <c r="AB109" s="363"/>
      <c r="AC109" s="366"/>
      <c r="AD109" s="74"/>
      <c r="AE109" s="360"/>
      <c r="AF109" s="363"/>
      <c r="AG109" s="366"/>
      <c r="AH109" s="360"/>
      <c r="AI109" s="363"/>
      <c r="AJ109" s="366"/>
    </row>
    <row r="110" spans="1:36" ht="17.399999999999999" customHeight="1">
      <c r="A110" s="398"/>
      <c r="B110" s="398"/>
      <c r="C110" s="398"/>
      <c r="D110" s="144"/>
      <c r="E110" s="136"/>
      <c r="F110" s="136"/>
      <c r="G110" s="136"/>
      <c r="H110" s="136"/>
      <c r="I110" s="411"/>
      <c r="J110" s="398"/>
      <c r="K110" s="402"/>
      <c r="L110" s="140" t="s">
        <v>192</v>
      </c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32"/>
      <c r="Z110" s="33"/>
      <c r="AA110" s="360"/>
      <c r="AB110" s="363"/>
      <c r="AC110" s="366"/>
      <c r="AD110" s="74"/>
      <c r="AE110" s="360"/>
      <c r="AF110" s="363"/>
      <c r="AG110" s="366"/>
      <c r="AH110" s="360"/>
      <c r="AI110" s="363"/>
      <c r="AJ110" s="366"/>
    </row>
    <row r="111" spans="1:36" ht="24.6" customHeight="1">
      <c r="A111" s="398"/>
      <c r="B111" s="398"/>
      <c r="C111" s="398"/>
      <c r="D111" s="135" t="s">
        <v>193</v>
      </c>
      <c r="E111" s="136"/>
      <c r="F111" s="136"/>
      <c r="G111" s="136"/>
      <c r="H111" s="136"/>
      <c r="I111" s="411"/>
      <c r="J111" s="398"/>
      <c r="K111" s="402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5">
        <f>SUM(L111:X111)</f>
        <v>0</v>
      </c>
      <c r="Z111" s="28">
        <f>H111-Y111</f>
        <v>0</v>
      </c>
      <c r="AA111" s="360"/>
      <c r="AB111" s="363"/>
      <c r="AC111" s="366"/>
      <c r="AD111" s="74"/>
      <c r="AE111" s="360"/>
      <c r="AF111" s="363"/>
      <c r="AG111" s="366"/>
      <c r="AH111" s="360"/>
      <c r="AI111" s="363"/>
      <c r="AJ111" s="366"/>
    </row>
    <row r="112" spans="1:36" ht="24.6" customHeight="1">
      <c r="A112" s="398"/>
      <c r="B112" s="398"/>
      <c r="C112" s="398"/>
      <c r="D112" s="135" t="s">
        <v>194</v>
      </c>
      <c r="E112" s="136"/>
      <c r="F112" s="137">
        <v>20000</v>
      </c>
      <c r="G112" s="136"/>
      <c r="H112" s="137">
        <v>20000</v>
      </c>
      <c r="I112" s="411"/>
      <c r="J112" s="398"/>
      <c r="K112" s="402"/>
      <c r="L112" s="145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5">
        <f>SUM(L112:X112)</f>
        <v>0</v>
      </c>
      <c r="Z112" s="28">
        <f>H112-Y112</f>
        <v>20000</v>
      </c>
      <c r="AA112" s="360"/>
      <c r="AB112" s="363"/>
      <c r="AC112" s="366"/>
      <c r="AD112" s="74"/>
      <c r="AE112" s="360"/>
      <c r="AF112" s="363"/>
      <c r="AG112" s="366"/>
      <c r="AH112" s="360"/>
      <c r="AI112" s="363"/>
      <c r="AJ112" s="366"/>
    </row>
    <row r="113" spans="1:36" ht="20.399999999999999" customHeight="1">
      <c r="A113" s="398"/>
      <c r="B113" s="398"/>
      <c r="C113" s="398"/>
      <c r="D113" s="144"/>
      <c r="E113" s="136"/>
      <c r="F113" s="136"/>
      <c r="G113" s="136"/>
      <c r="H113" s="136"/>
      <c r="I113" s="411"/>
      <c r="J113" s="398"/>
      <c r="K113" s="402"/>
      <c r="L113" s="145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32"/>
      <c r="Z113" s="33"/>
      <c r="AA113" s="360"/>
      <c r="AB113" s="363"/>
      <c r="AC113" s="366"/>
      <c r="AD113" s="74"/>
      <c r="AE113" s="360"/>
      <c r="AF113" s="363"/>
      <c r="AG113" s="366"/>
      <c r="AH113" s="360"/>
      <c r="AI113" s="363"/>
      <c r="AJ113" s="366"/>
    </row>
    <row r="114" spans="1:36" ht="20.399999999999999" customHeight="1">
      <c r="A114" s="398"/>
      <c r="B114" s="398"/>
      <c r="C114" s="398"/>
      <c r="D114" s="135" t="s">
        <v>195</v>
      </c>
      <c r="E114" s="136"/>
      <c r="F114" s="136"/>
      <c r="G114" s="137">
        <v>4000</v>
      </c>
      <c r="H114" s="137">
        <v>4000</v>
      </c>
      <c r="I114" s="411"/>
      <c r="J114" s="398"/>
      <c r="K114" s="402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5">
        <f>SUM(L114:X114)</f>
        <v>0</v>
      </c>
      <c r="Z114" s="28">
        <f>H114-Y114</f>
        <v>4000</v>
      </c>
      <c r="AA114" s="360"/>
      <c r="AB114" s="363"/>
      <c r="AC114" s="366"/>
      <c r="AD114" s="74"/>
      <c r="AE114" s="360"/>
      <c r="AF114" s="363"/>
      <c r="AG114" s="366"/>
      <c r="AH114" s="360"/>
      <c r="AI114" s="363"/>
      <c r="AJ114" s="366"/>
    </row>
    <row r="115" spans="1:36" ht="20.399999999999999" customHeight="1">
      <c r="A115" s="398"/>
      <c r="B115" s="398"/>
      <c r="C115" s="398"/>
      <c r="D115" s="135" t="s">
        <v>196</v>
      </c>
      <c r="E115" s="137">
        <v>4000</v>
      </c>
      <c r="F115" s="136"/>
      <c r="G115" s="136"/>
      <c r="H115" s="137">
        <v>4000</v>
      </c>
      <c r="I115" s="411"/>
      <c r="J115" s="398"/>
      <c r="K115" s="402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5">
        <f>SUM(L115:X115)</f>
        <v>0</v>
      </c>
      <c r="Z115" s="28">
        <f>H115-Y115</f>
        <v>4000</v>
      </c>
      <c r="AA115" s="360"/>
      <c r="AB115" s="363"/>
      <c r="AC115" s="366"/>
      <c r="AD115" s="74"/>
      <c r="AE115" s="360"/>
      <c r="AF115" s="363"/>
      <c r="AG115" s="366"/>
      <c r="AH115" s="360"/>
      <c r="AI115" s="363"/>
      <c r="AJ115" s="366"/>
    </row>
    <row r="116" spans="1:36" ht="20.399999999999999" customHeight="1">
      <c r="A116" s="398"/>
      <c r="B116" s="398"/>
      <c r="C116" s="398"/>
      <c r="D116" s="135" t="s">
        <v>197</v>
      </c>
      <c r="E116" s="136"/>
      <c r="F116" s="136"/>
      <c r="G116" s="137">
        <v>800</v>
      </c>
      <c r="H116" s="137">
        <v>800</v>
      </c>
      <c r="I116" s="411"/>
      <c r="J116" s="398"/>
      <c r="K116" s="402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5">
        <f>SUM(L116:X116)</f>
        <v>0</v>
      </c>
      <c r="Z116" s="28">
        <f>H116-Y116</f>
        <v>800</v>
      </c>
      <c r="AA116" s="360"/>
      <c r="AB116" s="363"/>
      <c r="AC116" s="366"/>
      <c r="AD116" s="74"/>
      <c r="AE116" s="360"/>
      <c r="AF116" s="363"/>
      <c r="AG116" s="366"/>
      <c r="AH116" s="360"/>
      <c r="AI116" s="363"/>
      <c r="AJ116" s="366"/>
    </row>
    <row r="117" spans="1:36" ht="20.399999999999999" customHeight="1">
      <c r="A117" s="398"/>
      <c r="B117" s="398"/>
      <c r="C117" s="398"/>
      <c r="D117" s="135" t="s">
        <v>198</v>
      </c>
      <c r="E117" s="136"/>
      <c r="F117" s="136"/>
      <c r="G117" s="137">
        <v>3000</v>
      </c>
      <c r="H117" s="137">
        <v>3000</v>
      </c>
      <c r="I117" s="411"/>
      <c r="J117" s="398"/>
      <c r="K117" s="402"/>
      <c r="L117" s="146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5">
        <f>SUM(L117:X117)</f>
        <v>0</v>
      </c>
      <c r="Z117" s="28">
        <f>H117-Y117</f>
        <v>3000</v>
      </c>
      <c r="AA117" s="360"/>
      <c r="AB117" s="363"/>
      <c r="AC117" s="366"/>
      <c r="AD117" s="74"/>
      <c r="AE117" s="360"/>
      <c r="AF117" s="363"/>
      <c r="AG117" s="366"/>
      <c r="AH117" s="360"/>
      <c r="AI117" s="363"/>
      <c r="AJ117" s="366"/>
    </row>
    <row r="118" spans="1:36" ht="17.399999999999999" customHeight="1">
      <c r="A118" s="398"/>
      <c r="B118" s="398"/>
      <c r="C118" s="398"/>
      <c r="D118" s="135"/>
      <c r="E118" s="136"/>
      <c r="F118" s="136"/>
      <c r="G118" s="137"/>
      <c r="H118" s="137"/>
      <c r="I118" s="411"/>
      <c r="J118" s="398"/>
      <c r="K118" s="402"/>
      <c r="L118" s="146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5"/>
      <c r="Z118" s="28"/>
      <c r="AA118" s="360"/>
      <c r="AB118" s="363"/>
      <c r="AC118" s="366"/>
      <c r="AD118" s="74"/>
      <c r="AE118" s="360"/>
      <c r="AF118" s="363"/>
      <c r="AG118" s="366"/>
      <c r="AH118" s="360"/>
      <c r="AI118" s="363"/>
      <c r="AJ118" s="366"/>
    </row>
    <row r="119" spans="1:36" ht="17.399999999999999" customHeight="1">
      <c r="A119" s="398"/>
      <c r="B119" s="398"/>
      <c r="C119" s="398"/>
      <c r="D119" s="135" t="s">
        <v>199</v>
      </c>
      <c r="E119" s="136"/>
      <c r="F119" s="136"/>
      <c r="G119" s="137">
        <v>1000</v>
      </c>
      <c r="H119" s="137">
        <v>1000</v>
      </c>
      <c r="I119" s="411"/>
      <c r="J119" s="398"/>
      <c r="K119" s="402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5">
        <f t="shared" ref="Y119:Y124" si="22">SUM(L119:X119)</f>
        <v>0</v>
      </c>
      <c r="Z119" s="28">
        <f t="shared" ref="Z119:Z124" si="23">H119-Y119</f>
        <v>1000</v>
      </c>
      <c r="AA119" s="360"/>
      <c r="AB119" s="363"/>
      <c r="AC119" s="366"/>
      <c r="AD119" s="74"/>
      <c r="AE119" s="360"/>
      <c r="AF119" s="363"/>
      <c r="AG119" s="366"/>
      <c r="AH119" s="360"/>
      <c r="AI119" s="363"/>
      <c r="AJ119" s="366"/>
    </row>
    <row r="120" spans="1:36" ht="17.399999999999999" customHeight="1">
      <c r="A120" s="398"/>
      <c r="B120" s="398"/>
      <c r="C120" s="398"/>
      <c r="D120" s="135" t="s">
        <v>200</v>
      </c>
      <c r="E120" s="136"/>
      <c r="F120" s="136"/>
      <c r="G120" s="137">
        <v>500</v>
      </c>
      <c r="H120" s="137">
        <v>500</v>
      </c>
      <c r="I120" s="411"/>
      <c r="J120" s="398"/>
      <c r="K120" s="402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5">
        <f t="shared" si="22"/>
        <v>0</v>
      </c>
      <c r="Z120" s="28">
        <f t="shared" si="23"/>
        <v>500</v>
      </c>
      <c r="AA120" s="360"/>
      <c r="AB120" s="363"/>
      <c r="AC120" s="366"/>
      <c r="AD120" s="74"/>
      <c r="AE120" s="360"/>
      <c r="AF120" s="363"/>
      <c r="AG120" s="366"/>
      <c r="AH120" s="360"/>
      <c r="AI120" s="363"/>
      <c r="AJ120" s="366"/>
    </row>
    <row r="121" spans="1:36" ht="17.399999999999999" customHeight="1">
      <c r="A121" s="398"/>
      <c r="B121" s="390"/>
      <c r="C121" s="390"/>
      <c r="D121" s="135" t="s">
        <v>201</v>
      </c>
      <c r="E121" s="136"/>
      <c r="F121" s="136"/>
      <c r="G121" s="137">
        <v>500</v>
      </c>
      <c r="H121" s="137">
        <v>500</v>
      </c>
      <c r="I121" s="412"/>
      <c r="J121" s="390"/>
      <c r="K121" s="403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5">
        <f t="shared" si="22"/>
        <v>0</v>
      </c>
      <c r="Z121" s="28">
        <f t="shared" si="23"/>
        <v>500</v>
      </c>
      <c r="AA121" s="361"/>
      <c r="AB121" s="364"/>
      <c r="AC121" s="367"/>
      <c r="AD121" s="74"/>
      <c r="AE121" s="361"/>
      <c r="AF121" s="364"/>
      <c r="AG121" s="367"/>
      <c r="AH121" s="361"/>
      <c r="AI121" s="364"/>
      <c r="AJ121" s="367"/>
    </row>
    <row r="122" spans="1:36" ht="30">
      <c r="A122" s="130">
        <v>7</v>
      </c>
      <c r="B122" s="130" t="s">
        <v>128</v>
      </c>
      <c r="C122" s="130" t="s">
        <v>202</v>
      </c>
      <c r="D122" s="122" t="s">
        <v>203</v>
      </c>
      <c r="E122" s="123"/>
      <c r="F122" s="123"/>
      <c r="G122" s="124">
        <v>3500</v>
      </c>
      <c r="H122" s="124">
        <v>3500</v>
      </c>
      <c r="I122" s="147">
        <f>SUM(H122)</f>
        <v>3500</v>
      </c>
      <c r="J122" s="130" t="s">
        <v>18</v>
      </c>
      <c r="K122" s="131" t="s">
        <v>204</v>
      </c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5">
        <f t="shared" si="22"/>
        <v>0</v>
      </c>
      <c r="Z122" s="28">
        <f t="shared" si="23"/>
        <v>3500</v>
      </c>
      <c r="AA122" s="8">
        <f>SUM(H122)</f>
        <v>3500</v>
      </c>
      <c r="AB122" s="66"/>
      <c r="AC122" s="67"/>
      <c r="AD122" s="74"/>
      <c r="AE122" s="8">
        <f>SUM(Y122)</f>
        <v>0</v>
      </c>
      <c r="AF122" s="66"/>
      <c r="AG122" s="67"/>
      <c r="AH122" s="8">
        <f>AA122-AE122</f>
        <v>3500</v>
      </c>
      <c r="AI122" s="66"/>
      <c r="AJ122" s="67"/>
    </row>
    <row r="123" spans="1:36" ht="17.399999999999999" customHeight="1">
      <c r="A123" s="413">
        <v>8</v>
      </c>
      <c r="B123" s="414" t="s">
        <v>128</v>
      </c>
      <c r="C123" s="414" t="s">
        <v>205</v>
      </c>
      <c r="D123" s="135" t="s">
        <v>206</v>
      </c>
      <c r="E123" s="136"/>
      <c r="F123" s="136"/>
      <c r="G123" s="137">
        <v>5000</v>
      </c>
      <c r="H123" s="137">
        <f t="shared" ref="H123:H124" si="24">SUM(E123:G123)</f>
        <v>5000</v>
      </c>
      <c r="I123" s="417">
        <f>SUM(H123:H124)</f>
        <v>63000</v>
      </c>
      <c r="J123" s="138" t="s">
        <v>19</v>
      </c>
      <c r="K123" s="416" t="s">
        <v>207</v>
      </c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5">
        <f t="shared" si="22"/>
        <v>0</v>
      </c>
      <c r="Z123" s="28">
        <f t="shared" si="23"/>
        <v>5000</v>
      </c>
      <c r="AA123" s="359"/>
      <c r="AB123" s="362">
        <f>SUM(H123:H124)</f>
        <v>63000</v>
      </c>
      <c r="AC123" s="365"/>
      <c r="AD123" s="74"/>
      <c r="AE123" s="359"/>
      <c r="AF123" s="362">
        <f>SUM(Y123:Y124)</f>
        <v>38250</v>
      </c>
      <c r="AG123" s="365"/>
      <c r="AH123" s="359"/>
      <c r="AI123" s="362">
        <f>AB123-AF123</f>
        <v>24750</v>
      </c>
      <c r="AJ123" s="365"/>
    </row>
    <row r="124" spans="1:36" ht="20.399999999999999">
      <c r="A124" s="390"/>
      <c r="B124" s="390"/>
      <c r="C124" s="390"/>
      <c r="D124" s="135" t="s">
        <v>208</v>
      </c>
      <c r="E124" s="137">
        <v>3000</v>
      </c>
      <c r="F124" s="137">
        <v>45000</v>
      </c>
      <c r="G124" s="137">
        <v>10000</v>
      </c>
      <c r="H124" s="137">
        <f t="shared" si="24"/>
        <v>58000</v>
      </c>
      <c r="I124" s="396"/>
      <c r="J124" s="138" t="s">
        <v>19</v>
      </c>
      <c r="K124" s="403"/>
      <c r="L124" s="140">
        <v>22400</v>
      </c>
      <c r="M124" s="140">
        <v>2000</v>
      </c>
      <c r="N124" s="140">
        <v>1500</v>
      </c>
      <c r="O124" s="140">
        <v>1350</v>
      </c>
      <c r="P124" s="125">
        <v>5286</v>
      </c>
      <c r="Q124" s="148">
        <v>3000</v>
      </c>
      <c r="R124" s="125">
        <v>2714</v>
      </c>
      <c r="S124" s="114"/>
      <c r="T124" s="114"/>
      <c r="U124" s="114"/>
      <c r="V124" s="114"/>
      <c r="W124" s="114"/>
      <c r="X124" s="114"/>
      <c r="Y124" s="15">
        <f t="shared" si="22"/>
        <v>38250</v>
      </c>
      <c r="Z124" s="28">
        <f t="shared" si="23"/>
        <v>19750</v>
      </c>
      <c r="AA124" s="361"/>
      <c r="AB124" s="364"/>
      <c r="AC124" s="367"/>
      <c r="AD124" s="59"/>
      <c r="AE124" s="361"/>
      <c r="AF124" s="364"/>
      <c r="AG124" s="367"/>
      <c r="AH124" s="361"/>
      <c r="AI124" s="364"/>
      <c r="AJ124" s="367"/>
    </row>
    <row r="125" spans="1:36" ht="17.399999999999999" customHeight="1">
      <c r="A125" s="149"/>
      <c r="B125" s="149"/>
      <c r="C125" s="149"/>
      <c r="D125" s="150"/>
      <c r="E125" s="151"/>
      <c r="F125" s="151"/>
      <c r="G125" s="151"/>
      <c r="H125" s="151"/>
      <c r="I125" s="152"/>
      <c r="J125" s="134"/>
      <c r="K125" s="153"/>
      <c r="L125" s="140" t="s">
        <v>209</v>
      </c>
      <c r="M125" s="140" t="s">
        <v>210</v>
      </c>
      <c r="N125" s="140" t="s">
        <v>211</v>
      </c>
      <c r="O125" s="140" t="s">
        <v>212</v>
      </c>
      <c r="P125" s="125" t="s">
        <v>213</v>
      </c>
      <c r="Q125" s="148" t="s">
        <v>214</v>
      </c>
      <c r="R125" s="125" t="s">
        <v>215</v>
      </c>
      <c r="S125" s="114"/>
      <c r="T125" s="114"/>
      <c r="U125" s="114"/>
      <c r="V125" s="114"/>
      <c r="W125" s="114"/>
      <c r="X125" s="114"/>
      <c r="Y125" s="32"/>
      <c r="Z125" s="33"/>
      <c r="AA125" s="359">
        <f>SUM(H126:H134)</f>
        <v>7000</v>
      </c>
      <c r="AB125" s="362"/>
      <c r="AC125" s="365"/>
      <c r="AD125" s="59"/>
      <c r="AE125" s="359">
        <f>SUM(Y125:Y134)</f>
        <v>989</v>
      </c>
      <c r="AF125" s="362"/>
      <c r="AG125" s="365"/>
      <c r="AH125" s="359">
        <f>AA125-AE125</f>
        <v>6011</v>
      </c>
      <c r="AI125" s="362"/>
      <c r="AJ125" s="365"/>
    </row>
    <row r="126" spans="1:36" ht="17.399999999999999" customHeight="1">
      <c r="A126" s="405">
        <v>9</v>
      </c>
      <c r="B126" s="397" t="s">
        <v>128</v>
      </c>
      <c r="C126" s="397" t="s">
        <v>216</v>
      </c>
      <c r="D126" s="122" t="s">
        <v>217</v>
      </c>
      <c r="E126" s="123"/>
      <c r="F126" s="123"/>
      <c r="G126" s="124">
        <v>0</v>
      </c>
      <c r="H126" s="124">
        <v>0</v>
      </c>
      <c r="I126" s="406">
        <f>SUM(H126:H134)</f>
        <v>7000</v>
      </c>
      <c r="J126" s="130" t="s">
        <v>18</v>
      </c>
      <c r="K126" s="131" t="s">
        <v>218</v>
      </c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5">
        <f>SUM(L126:X126)</f>
        <v>0</v>
      </c>
      <c r="Z126" s="28">
        <f>H126-Y126</f>
        <v>0</v>
      </c>
      <c r="AA126" s="360"/>
      <c r="AB126" s="363"/>
      <c r="AC126" s="366"/>
      <c r="AD126" s="59"/>
      <c r="AE126" s="360"/>
      <c r="AF126" s="363"/>
      <c r="AG126" s="366"/>
      <c r="AH126" s="360"/>
      <c r="AI126" s="363"/>
      <c r="AJ126" s="366"/>
    </row>
    <row r="127" spans="1:36" ht="17.399999999999999" customHeight="1">
      <c r="A127" s="398"/>
      <c r="B127" s="398"/>
      <c r="C127" s="398"/>
      <c r="D127" s="122" t="s">
        <v>219</v>
      </c>
      <c r="E127" s="123"/>
      <c r="F127" s="123"/>
      <c r="G127" s="124">
        <v>1000</v>
      </c>
      <c r="H127" s="124">
        <v>1000</v>
      </c>
      <c r="I127" s="400"/>
      <c r="J127" s="130" t="s">
        <v>18</v>
      </c>
      <c r="K127" s="131" t="s">
        <v>218</v>
      </c>
      <c r="L127" s="125">
        <v>989</v>
      </c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5">
        <f>SUM(L127:X127)</f>
        <v>989</v>
      </c>
      <c r="Z127" s="28">
        <f>H127-Y127</f>
        <v>11</v>
      </c>
      <c r="AA127" s="360"/>
      <c r="AB127" s="363"/>
      <c r="AC127" s="366"/>
      <c r="AD127" s="59"/>
      <c r="AE127" s="360"/>
      <c r="AF127" s="363"/>
      <c r="AG127" s="366"/>
      <c r="AH127" s="360"/>
      <c r="AI127" s="363"/>
      <c r="AJ127" s="366"/>
    </row>
    <row r="128" spans="1:36" ht="17.399999999999999" customHeight="1">
      <c r="A128" s="398"/>
      <c r="B128" s="398"/>
      <c r="C128" s="398"/>
      <c r="D128" s="127"/>
      <c r="E128" s="123"/>
      <c r="F128" s="123"/>
      <c r="G128" s="123"/>
      <c r="H128" s="154"/>
      <c r="I128" s="400"/>
      <c r="J128" s="32"/>
      <c r="K128" s="155"/>
      <c r="L128" s="125" t="s">
        <v>220</v>
      </c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32"/>
      <c r="Z128" s="33"/>
      <c r="AA128" s="360"/>
      <c r="AB128" s="363"/>
      <c r="AC128" s="366"/>
      <c r="AD128" s="59"/>
      <c r="AE128" s="360"/>
      <c r="AF128" s="363"/>
      <c r="AG128" s="366"/>
      <c r="AH128" s="360"/>
      <c r="AI128" s="363"/>
      <c r="AJ128" s="366"/>
    </row>
    <row r="129" spans="1:36" ht="17.399999999999999" customHeight="1">
      <c r="A129" s="398"/>
      <c r="B129" s="398"/>
      <c r="C129" s="398"/>
      <c r="D129" s="122" t="s">
        <v>221</v>
      </c>
      <c r="E129" s="123"/>
      <c r="F129" s="123"/>
      <c r="G129" s="123"/>
      <c r="H129" s="406">
        <f>SUM(E129:G131)</f>
        <v>3000</v>
      </c>
      <c r="I129" s="400"/>
      <c r="J129" s="130" t="s">
        <v>18</v>
      </c>
      <c r="K129" s="401" t="s">
        <v>93</v>
      </c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5">
        <f t="shared" ref="Y129:Y135" si="25">SUM(L129:X129)</f>
        <v>0</v>
      </c>
      <c r="Z129" s="28">
        <f t="shared" ref="Z129:Z135" si="26">H129-Y129</f>
        <v>3000</v>
      </c>
      <c r="AA129" s="360"/>
      <c r="AB129" s="363"/>
      <c r="AC129" s="366"/>
      <c r="AD129" s="59"/>
      <c r="AE129" s="360"/>
      <c r="AF129" s="363"/>
      <c r="AG129" s="366"/>
      <c r="AH129" s="360"/>
      <c r="AI129" s="363"/>
      <c r="AJ129" s="366"/>
    </row>
    <row r="130" spans="1:36" ht="17.399999999999999" customHeight="1">
      <c r="A130" s="398"/>
      <c r="B130" s="398"/>
      <c r="C130" s="398"/>
      <c r="D130" s="122" t="s">
        <v>222</v>
      </c>
      <c r="E130" s="156"/>
      <c r="F130" s="124">
        <v>1000</v>
      </c>
      <c r="G130" s="123"/>
      <c r="H130" s="400"/>
      <c r="I130" s="400"/>
      <c r="J130" s="130" t="s">
        <v>18</v>
      </c>
      <c r="K130" s="402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5">
        <f t="shared" si="25"/>
        <v>0</v>
      </c>
      <c r="Z130" s="28">
        <f t="shared" si="26"/>
        <v>0</v>
      </c>
      <c r="AA130" s="360"/>
      <c r="AB130" s="363"/>
      <c r="AC130" s="366"/>
      <c r="AD130" s="59"/>
      <c r="AE130" s="360"/>
      <c r="AF130" s="363"/>
      <c r="AG130" s="366"/>
      <c r="AH130" s="360"/>
      <c r="AI130" s="363"/>
      <c r="AJ130" s="366"/>
    </row>
    <row r="131" spans="1:36" ht="17.399999999999999" customHeight="1">
      <c r="A131" s="398"/>
      <c r="B131" s="398"/>
      <c r="C131" s="398"/>
      <c r="D131" s="122" t="s">
        <v>223</v>
      </c>
      <c r="E131" s="123"/>
      <c r="F131" s="123"/>
      <c r="G131" s="124">
        <v>2000</v>
      </c>
      <c r="H131" s="396"/>
      <c r="I131" s="400"/>
      <c r="J131" s="130" t="s">
        <v>18</v>
      </c>
      <c r="K131" s="402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5">
        <f t="shared" si="25"/>
        <v>0</v>
      </c>
      <c r="Z131" s="28">
        <f t="shared" si="26"/>
        <v>0</v>
      </c>
      <c r="AA131" s="360"/>
      <c r="AB131" s="363"/>
      <c r="AC131" s="366"/>
      <c r="AD131" s="59"/>
      <c r="AE131" s="360"/>
      <c r="AF131" s="363"/>
      <c r="AG131" s="366"/>
      <c r="AH131" s="360"/>
      <c r="AI131" s="363"/>
      <c r="AJ131" s="366"/>
    </row>
    <row r="132" spans="1:36" ht="17.399999999999999" customHeight="1">
      <c r="A132" s="398"/>
      <c r="B132" s="398"/>
      <c r="C132" s="398"/>
      <c r="D132" s="122" t="s">
        <v>224</v>
      </c>
      <c r="E132" s="123"/>
      <c r="F132" s="123"/>
      <c r="G132" s="406">
        <v>3000</v>
      </c>
      <c r="H132" s="406">
        <f>SUM(G132:G134)</f>
        <v>3000</v>
      </c>
      <c r="I132" s="400"/>
      <c r="J132" s="397" t="s">
        <v>18</v>
      </c>
      <c r="K132" s="402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5">
        <f t="shared" si="25"/>
        <v>0</v>
      </c>
      <c r="Z132" s="28">
        <f t="shared" si="26"/>
        <v>3000</v>
      </c>
      <c r="AA132" s="360"/>
      <c r="AB132" s="363"/>
      <c r="AC132" s="366"/>
      <c r="AD132" s="59"/>
      <c r="AE132" s="360"/>
      <c r="AF132" s="363"/>
      <c r="AG132" s="366"/>
      <c r="AH132" s="360"/>
      <c r="AI132" s="363"/>
      <c r="AJ132" s="366"/>
    </row>
    <row r="133" spans="1:36" ht="17.399999999999999" customHeight="1">
      <c r="A133" s="398"/>
      <c r="B133" s="398"/>
      <c r="C133" s="398"/>
      <c r="D133" s="122" t="s">
        <v>225</v>
      </c>
      <c r="E133" s="123"/>
      <c r="F133" s="123"/>
      <c r="G133" s="400"/>
      <c r="H133" s="400"/>
      <c r="I133" s="400"/>
      <c r="J133" s="398"/>
      <c r="K133" s="402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5">
        <f t="shared" si="25"/>
        <v>0</v>
      </c>
      <c r="Z133" s="28">
        <f t="shared" si="26"/>
        <v>0</v>
      </c>
      <c r="AA133" s="360"/>
      <c r="AB133" s="363"/>
      <c r="AC133" s="366"/>
      <c r="AD133" s="59"/>
      <c r="AE133" s="360"/>
      <c r="AF133" s="363"/>
      <c r="AG133" s="366"/>
      <c r="AH133" s="360"/>
      <c r="AI133" s="363"/>
      <c r="AJ133" s="366"/>
    </row>
    <row r="134" spans="1:36" ht="17.399999999999999" customHeight="1">
      <c r="A134" s="390"/>
      <c r="B134" s="390"/>
      <c r="C134" s="390"/>
      <c r="D134" s="122" t="s">
        <v>226</v>
      </c>
      <c r="E134" s="123"/>
      <c r="F134" s="123"/>
      <c r="G134" s="396"/>
      <c r="H134" s="396"/>
      <c r="I134" s="396"/>
      <c r="J134" s="390"/>
      <c r="K134" s="403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5">
        <f t="shared" si="25"/>
        <v>0</v>
      </c>
      <c r="Z134" s="28">
        <f t="shared" si="26"/>
        <v>0</v>
      </c>
      <c r="AA134" s="361"/>
      <c r="AB134" s="364"/>
      <c r="AC134" s="367"/>
      <c r="AD134" s="59"/>
      <c r="AE134" s="361"/>
      <c r="AF134" s="364"/>
      <c r="AG134" s="367"/>
      <c r="AH134" s="361"/>
      <c r="AI134" s="364"/>
      <c r="AJ134" s="367"/>
    </row>
    <row r="135" spans="1:36" ht="17.399999999999999" customHeight="1">
      <c r="A135" s="413">
        <v>10</v>
      </c>
      <c r="B135" s="414" t="s">
        <v>128</v>
      </c>
      <c r="C135" s="414" t="s">
        <v>227</v>
      </c>
      <c r="D135" s="135" t="s">
        <v>228</v>
      </c>
      <c r="E135" s="136"/>
      <c r="F135" s="137">
        <v>28000</v>
      </c>
      <c r="G135" s="136"/>
      <c r="H135" s="137">
        <f>SUM(E135:G135)</f>
        <v>28000</v>
      </c>
      <c r="I135" s="417">
        <f>SUM(H135:H147)</f>
        <v>350342</v>
      </c>
      <c r="J135" s="138" t="s">
        <v>19</v>
      </c>
      <c r="K135" s="139" t="s">
        <v>229</v>
      </c>
      <c r="L135" s="140">
        <v>22200</v>
      </c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5">
        <f t="shared" si="25"/>
        <v>22200</v>
      </c>
      <c r="Z135" s="28">
        <f t="shared" si="26"/>
        <v>5800</v>
      </c>
      <c r="AA135" s="359"/>
      <c r="AB135" s="362">
        <f>SUM(H135:H147)</f>
        <v>350342</v>
      </c>
      <c r="AC135" s="365"/>
      <c r="AD135" s="59"/>
      <c r="AE135" s="359"/>
      <c r="AF135" s="362">
        <f>SUM(Y135:Y148)</f>
        <v>337410</v>
      </c>
      <c r="AG135" s="365"/>
      <c r="AH135" s="359"/>
      <c r="AI135" s="362">
        <f>AB135-AF135</f>
        <v>12932</v>
      </c>
      <c r="AJ135" s="365"/>
    </row>
    <row r="136" spans="1:36" ht="17.399999999999999" customHeight="1">
      <c r="A136" s="398"/>
      <c r="B136" s="398"/>
      <c r="C136" s="398"/>
      <c r="D136" s="144"/>
      <c r="E136" s="136"/>
      <c r="F136" s="136"/>
      <c r="G136" s="136"/>
      <c r="H136" s="136"/>
      <c r="I136" s="400"/>
      <c r="J136" s="157"/>
      <c r="K136" s="158"/>
      <c r="L136" s="140" t="s">
        <v>230</v>
      </c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32"/>
      <c r="Z136" s="33"/>
      <c r="AA136" s="360"/>
      <c r="AB136" s="363"/>
      <c r="AC136" s="366"/>
      <c r="AD136" s="59"/>
      <c r="AE136" s="360"/>
      <c r="AF136" s="363"/>
      <c r="AG136" s="366"/>
      <c r="AH136" s="360"/>
      <c r="AI136" s="363"/>
      <c r="AJ136" s="366"/>
    </row>
    <row r="137" spans="1:36" ht="17.399999999999999" customHeight="1">
      <c r="A137" s="398"/>
      <c r="B137" s="398"/>
      <c r="C137" s="398"/>
      <c r="D137" s="135" t="s">
        <v>231</v>
      </c>
      <c r="E137" s="136"/>
      <c r="F137" s="137">
        <f>471*50</f>
        <v>23550</v>
      </c>
      <c r="G137" s="136"/>
      <c r="H137" s="137">
        <f>SUM(E137:G137)</f>
        <v>23550</v>
      </c>
      <c r="I137" s="400"/>
      <c r="J137" s="138" t="s">
        <v>19</v>
      </c>
      <c r="K137" s="139" t="s">
        <v>229</v>
      </c>
      <c r="L137" s="140">
        <v>23500</v>
      </c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5">
        <f>SUM(L137:X137)</f>
        <v>23500</v>
      </c>
      <c r="Z137" s="28">
        <f>H137-Y137</f>
        <v>50</v>
      </c>
      <c r="AA137" s="360"/>
      <c r="AB137" s="363"/>
      <c r="AC137" s="366"/>
      <c r="AD137" s="59"/>
      <c r="AE137" s="360"/>
      <c r="AF137" s="363"/>
      <c r="AG137" s="366"/>
      <c r="AH137" s="360"/>
      <c r="AI137" s="363"/>
      <c r="AJ137" s="366"/>
    </row>
    <row r="138" spans="1:36" ht="17.399999999999999" customHeight="1">
      <c r="A138" s="398"/>
      <c r="B138" s="398"/>
      <c r="C138" s="398"/>
      <c r="D138" s="144"/>
      <c r="E138" s="136"/>
      <c r="F138" s="136"/>
      <c r="G138" s="136"/>
      <c r="H138" s="136"/>
      <c r="I138" s="400"/>
      <c r="J138" s="157"/>
      <c r="K138" s="158"/>
      <c r="L138" s="140" t="s">
        <v>232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32"/>
      <c r="Z138" s="33"/>
      <c r="AA138" s="360"/>
      <c r="AB138" s="363"/>
      <c r="AC138" s="366"/>
      <c r="AD138" s="59"/>
      <c r="AE138" s="360"/>
      <c r="AF138" s="363"/>
      <c r="AG138" s="366"/>
      <c r="AH138" s="360"/>
      <c r="AI138" s="363"/>
      <c r="AJ138" s="366"/>
    </row>
    <row r="139" spans="1:36" ht="17.399999999999999" customHeight="1">
      <c r="A139" s="398"/>
      <c r="B139" s="398"/>
      <c r="C139" s="398"/>
      <c r="D139" s="135" t="s">
        <v>233</v>
      </c>
      <c r="E139" s="136"/>
      <c r="F139" s="137">
        <f>471*100</f>
        <v>47100</v>
      </c>
      <c r="G139" s="136"/>
      <c r="H139" s="137">
        <f>SUM(E139:G139)</f>
        <v>47100</v>
      </c>
      <c r="I139" s="400"/>
      <c r="J139" s="138" t="s">
        <v>19</v>
      </c>
      <c r="K139" s="139" t="s">
        <v>229</v>
      </c>
      <c r="L139" s="159">
        <v>45920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5">
        <f>SUM(L139:X139)</f>
        <v>45920</v>
      </c>
      <c r="Z139" s="28">
        <f>H139-Y139</f>
        <v>1180</v>
      </c>
      <c r="AA139" s="360"/>
      <c r="AB139" s="363"/>
      <c r="AC139" s="366"/>
      <c r="AD139" s="59"/>
      <c r="AE139" s="360"/>
      <c r="AF139" s="363"/>
      <c r="AG139" s="366"/>
      <c r="AH139" s="360"/>
      <c r="AI139" s="363"/>
      <c r="AJ139" s="366"/>
    </row>
    <row r="140" spans="1:36" ht="20.399999999999999" customHeight="1">
      <c r="A140" s="398"/>
      <c r="B140" s="398"/>
      <c r="C140" s="398"/>
      <c r="D140" s="144"/>
      <c r="E140" s="136"/>
      <c r="F140" s="136"/>
      <c r="G140" s="136"/>
      <c r="H140" s="136"/>
      <c r="I140" s="400"/>
      <c r="J140" s="157"/>
      <c r="K140" s="158"/>
      <c r="L140" s="159" t="s">
        <v>234</v>
      </c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32"/>
      <c r="Z140" s="33"/>
      <c r="AA140" s="360"/>
      <c r="AB140" s="363"/>
      <c r="AC140" s="366"/>
      <c r="AD140" s="59"/>
      <c r="AE140" s="360"/>
      <c r="AF140" s="363"/>
      <c r="AG140" s="366"/>
      <c r="AH140" s="360"/>
      <c r="AI140" s="363"/>
      <c r="AJ140" s="366"/>
    </row>
    <row r="141" spans="1:36" ht="20.399999999999999" customHeight="1">
      <c r="A141" s="398"/>
      <c r="B141" s="398"/>
      <c r="C141" s="398"/>
      <c r="D141" s="135" t="s">
        <v>235</v>
      </c>
      <c r="E141" s="136"/>
      <c r="F141" s="137">
        <f>122*100</f>
        <v>12200</v>
      </c>
      <c r="G141" s="136"/>
      <c r="H141" s="137">
        <f>SUM(E141:G141)</f>
        <v>12200</v>
      </c>
      <c r="I141" s="400"/>
      <c r="J141" s="138" t="s">
        <v>19</v>
      </c>
      <c r="K141" s="139" t="s">
        <v>204</v>
      </c>
      <c r="L141" s="140">
        <v>8000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5">
        <f>SUM(L141:X141)</f>
        <v>8000</v>
      </c>
      <c r="Z141" s="28">
        <f>H141-Y141</f>
        <v>4200</v>
      </c>
      <c r="AA141" s="360"/>
      <c r="AB141" s="363"/>
      <c r="AC141" s="366"/>
      <c r="AD141" s="59"/>
      <c r="AE141" s="360"/>
      <c r="AF141" s="363"/>
      <c r="AG141" s="366"/>
      <c r="AH141" s="360"/>
      <c r="AI141" s="363"/>
      <c r="AJ141" s="366"/>
    </row>
    <row r="142" spans="1:36" ht="20.399999999999999" customHeight="1">
      <c r="A142" s="398"/>
      <c r="B142" s="398"/>
      <c r="C142" s="398"/>
      <c r="D142" s="144"/>
      <c r="E142" s="136"/>
      <c r="F142" s="136"/>
      <c r="G142" s="136"/>
      <c r="H142" s="136"/>
      <c r="I142" s="400"/>
      <c r="J142" s="157"/>
      <c r="K142" s="158"/>
      <c r="L142" s="140" t="s">
        <v>236</v>
      </c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32"/>
      <c r="Z142" s="33"/>
      <c r="AA142" s="360"/>
      <c r="AB142" s="363"/>
      <c r="AC142" s="366"/>
      <c r="AD142" s="59"/>
      <c r="AE142" s="360"/>
      <c r="AF142" s="363"/>
      <c r="AG142" s="366"/>
      <c r="AH142" s="360"/>
      <c r="AI142" s="363"/>
      <c r="AJ142" s="366"/>
    </row>
    <row r="143" spans="1:36" ht="20.399999999999999" customHeight="1">
      <c r="A143" s="398"/>
      <c r="B143" s="398"/>
      <c r="C143" s="398"/>
      <c r="D143" s="135" t="s">
        <v>237</v>
      </c>
      <c r="E143" s="136"/>
      <c r="F143" s="137">
        <f>(122*100)+7292</f>
        <v>19492</v>
      </c>
      <c r="G143" s="136"/>
      <c r="H143" s="137">
        <f>SUM(E143:G143)</f>
        <v>19492</v>
      </c>
      <c r="I143" s="400"/>
      <c r="J143" s="138" t="s">
        <v>19</v>
      </c>
      <c r="K143" s="139" t="s">
        <v>204</v>
      </c>
      <c r="L143" s="140">
        <v>6000</v>
      </c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5">
        <f>SUM(L143:X143)</f>
        <v>6000</v>
      </c>
      <c r="Z143" s="28">
        <f>H143-Y143</f>
        <v>13492</v>
      </c>
      <c r="AA143" s="360"/>
      <c r="AB143" s="363"/>
      <c r="AC143" s="366"/>
      <c r="AD143" s="59"/>
      <c r="AE143" s="360"/>
      <c r="AF143" s="363"/>
      <c r="AG143" s="366"/>
      <c r="AH143" s="360"/>
      <c r="AI143" s="363"/>
      <c r="AJ143" s="366"/>
    </row>
    <row r="144" spans="1:36" ht="20.399999999999999" customHeight="1">
      <c r="A144" s="398"/>
      <c r="B144" s="398"/>
      <c r="C144" s="398"/>
      <c r="D144" s="144"/>
      <c r="E144" s="136"/>
      <c r="F144" s="136"/>
      <c r="G144" s="136"/>
      <c r="H144" s="136"/>
      <c r="I144" s="400"/>
      <c r="J144" s="157"/>
      <c r="K144" s="158"/>
      <c r="L144" s="140" t="s">
        <v>238</v>
      </c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32"/>
      <c r="Z144" s="33"/>
      <c r="AA144" s="360"/>
      <c r="AB144" s="363"/>
      <c r="AC144" s="366"/>
      <c r="AD144" s="59"/>
      <c r="AE144" s="360"/>
      <c r="AF144" s="363"/>
      <c r="AG144" s="366"/>
      <c r="AH144" s="360"/>
      <c r="AI144" s="363"/>
      <c r="AJ144" s="366"/>
    </row>
    <row r="145" spans="1:37" ht="22.5" customHeight="1">
      <c r="A145" s="398"/>
      <c r="B145" s="398"/>
      <c r="C145" s="398"/>
      <c r="D145" s="135" t="s">
        <v>239</v>
      </c>
      <c r="E145" s="136"/>
      <c r="F145" s="137">
        <v>120000</v>
      </c>
      <c r="G145" s="136"/>
      <c r="H145" s="137">
        <f>SUM(E145:G145)</f>
        <v>120000</v>
      </c>
      <c r="I145" s="400"/>
      <c r="J145" s="138" t="s">
        <v>19</v>
      </c>
      <c r="K145" s="139" t="s">
        <v>240</v>
      </c>
      <c r="L145" s="140">
        <v>120000</v>
      </c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5">
        <f>SUM(L145:X145)</f>
        <v>120000</v>
      </c>
      <c r="Z145" s="28">
        <f>H145-Y145</f>
        <v>0</v>
      </c>
      <c r="AA145" s="360"/>
      <c r="AB145" s="363"/>
      <c r="AC145" s="366"/>
      <c r="AD145" s="59"/>
      <c r="AE145" s="360"/>
      <c r="AF145" s="363"/>
      <c r="AG145" s="366"/>
      <c r="AH145" s="360"/>
      <c r="AI145" s="363"/>
      <c r="AJ145" s="366"/>
    </row>
    <row r="146" spans="1:37" ht="22.5" customHeight="1">
      <c r="A146" s="398"/>
      <c r="B146" s="398"/>
      <c r="C146" s="398"/>
      <c r="D146" s="135"/>
      <c r="E146" s="136"/>
      <c r="F146" s="137"/>
      <c r="G146" s="136"/>
      <c r="H146" s="137"/>
      <c r="I146" s="400"/>
      <c r="J146" s="138"/>
      <c r="K146" s="139"/>
      <c r="L146" s="140" t="s">
        <v>241</v>
      </c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5"/>
      <c r="Z146" s="28"/>
      <c r="AA146" s="360"/>
      <c r="AB146" s="363"/>
      <c r="AC146" s="366"/>
      <c r="AD146" s="59"/>
      <c r="AE146" s="360"/>
      <c r="AF146" s="363"/>
      <c r="AG146" s="366"/>
      <c r="AH146" s="360"/>
      <c r="AI146" s="363"/>
      <c r="AJ146" s="366"/>
    </row>
    <row r="147" spans="1:37" ht="30" customHeight="1">
      <c r="A147" s="390"/>
      <c r="B147" s="390"/>
      <c r="C147" s="390"/>
      <c r="D147" s="135" t="s">
        <v>242</v>
      </c>
      <c r="E147" s="136"/>
      <c r="F147" s="137">
        <v>100000</v>
      </c>
      <c r="G147" s="136"/>
      <c r="H147" s="137">
        <f t="shared" ref="H147:H149" si="27">SUM(E147:G147)</f>
        <v>100000</v>
      </c>
      <c r="I147" s="396"/>
      <c r="J147" s="138" t="s">
        <v>19</v>
      </c>
      <c r="K147" s="139" t="s">
        <v>243</v>
      </c>
      <c r="L147" s="160">
        <v>60000</v>
      </c>
      <c r="M147" s="160">
        <v>40290</v>
      </c>
      <c r="N147" s="160">
        <v>11500</v>
      </c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5">
        <f>SUM(L147:X147)</f>
        <v>111790</v>
      </c>
      <c r="Z147" s="94">
        <f>H147-Y147</f>
        <v>-11790</v>
      </c>
      <c r="AA147" s="360"/>
      <c r="AB147" s="363"/>
      <c r="AC147" s="366"/>
      <c r="AD147" s="59"/>
      <c r="AE147" s="360"/>
      <c r="AF147" s="363"/>
      <c r="AG147" s="366"/>
      <c r="AH147" s="360"/>
      <c r="AI147" s="363"/>
      <c r="AJ147" s="366"/>
    </row>
    <row r="148" spans="1:37" ht="16.2" customHeight="1">
      <c r="A148" s="126"/>
      <c r="B148" s="126"/>
      <c r="C148" s="126"/>
      <c r="D148" s="135"/>
      <c r="E148" s="136"/>
      <c r="F148" s="137"/>
      <c r="G148" s="136"/>
      <c r="H148" s="137"/>
      <c r="I148" s="128"/>
      <c r="J148" s="138"/>
      <c r="K148" s="139"/>
      <c r="L148" s="160"/>
      <c r="M148" s="160"/>
      <c r="N148" s="160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5"/>
      <c r="Z148" s="94"/>
      <c r="AA148" s="361"/>
      <c r="AB148" s="364"/>
      <c r="AC148" s="367"/>
      <c r="AD148" s="59"/>
      <c r="AE148" s="361"/>
      <c r="AF148" s="364"/>
      <c r="AG148" s="367"/>
      <c r="AH148" s="361"/>
      <c r="AI148" s="364"/>
      <c r="AJ148" s="367"/>
    </row>
    <row r="149" spans="1:37" ht="20.399999999999999" customHeight="1">
      <c r="A149" s="413">
        <v>11</v>
      </c>
      <c r="B149" s="414" t="s">
        <v>128</v>
      </c>
      <c r="C149" s="414" t="s">
        <v>244</v>
      </c>
      <c r="D149" s="135" t="s">
        <v>245</v>
      </c>
      <c r="E149" s="136"/>
      <c r="F149" s="136"/>
      <c r="G149" s="137">
        <v>16000</v>
      </c>
      <c r="H149" s="137">
        <f t="shared" si="27"/>
        <v>16000</v>
      </c>
      <c r="I149" s="417">
        <f>SUM(H149:H153)</f>
        <v>36000</v>
      </c>
      <c r="J149" s="138" t="s">
        <v>19</v>
      </c>
      <c r="K149" s="139" t="s">
        <v>55</v>
      </c>
      <c r="L149" s="125">
        <v>4000</v>
      </c>
      <c r="M149" s="125">
        <v>4000</v>
      </c>
      <c r="N149" s="125">
        <v>4000</v>
      </c>
      <c r="O149" s="125">
        <v>4000</v>
      </c>
      <c r="P149" s="114"/>
      <c r="Q149" s="114"/>
      <c r="R149" s="114"/>
      <c r="S149" s="114"/>
      <c r="T149" s="114"/>
      <c r="U149" s="114"/>
      <c r="V149" s="114"/>
      <c r="W149" s="114"/>
      <c r="X149" s="114"/>
      <c r="Y149" s="15">
        <f>SUM(L149:X149)</f>
        <v>16000</v>
      </c>
      <c r="Z149" s="28">
        <f>H149-Y149</f>
        <v>0</v>
      </c>
      <c r="AA149" s="359"/>
      <c r="AB149" s="362">
        <f>SUM(H149:H153)</f>
        <v>36000</v>
      </c>
      <c r="AC149" s="365"/>
      <c r="AD149" s="59"/>
      <c r="AE149" s="359"/>
      <c r="AF149" s="362">
        <f>SUM(Y149:Y153)</f>
        <v>29356</v>
      </c>
      <c r="AG149" s="365"/>
      <c r="AH149" s="359"/>
      <c r="AI149" s="362">
        <f>AB149-AF149</f>
        <v>6644</v>
      </c>
      <c r="AJ149" s="365"/>
    </row>
    <row r="150" spans="1:37" ht="20.399999999999999" customHeight="1">
      <c r="A150" s="398"/>
      <c r="B150" s="398"/>
      <c r="C150" s="398"/>
      <c r="D150" s="144"/>
      <c r="E150" s="136"/>
      <c r="F150" s="136"/>
      <c r="G150" s="136"/>
      <c r="H150" s="136"/>
      <c r="I150" s="400"/>
      <c r="J150" s="157"/>
      <c r="K150" s="158"/>
      <c r="L150" s="125" t="s">
        <v>246</v>
      </c>
      <c r="M150" s="125" t="s">
        <v>247</v>
      </c>
      <c r="N150" s="125" t="s">
        <v>248</v>
      </c>
      <c r="O150" s="125" t="s">
        <v>249</v>
      </c>
      <c r="P150" s="114"/>
      <c r="Q150" s="114"/>
      <c r="R150" s="114"/>
      <c r="S150" s="114"/>
      <c r="T150" s="114"/>
      <c r="U150" s="114"/>
      <c r="V150" s="114"/>
      <c r="W150" s="114"/>
      <c r="X150" s="114"/>
      <c r="Y150" s="32"/>
      <c r="Z150" s="33"/>
      <c r="AA150" s="360"/>
      <c r="AB150" s="363"/>
      <c r="AC150" s="366"/>
      <c r="AD150" s="59"/>
      <c r="AE150" s="360"/>
      <c r="AF150" s="363"/>
      <c r="AG150" s="366"/>
      <c r="AH150" s="360"/>
      <c r="AI150" s="363"/>
      <c r="AJ150" s="366"/>
    </row>
    <row r="151" spans="1:37" ht="20.399999999999999" customHeight="1">
      <c r="A151" s="398"/>
      <c r="B151" s="398"/>
      <c r="C151" s="398"/>
      <c r="D151" s="135" t="s">
        <v>250</v>
      </c>
      <c r="E151" s="136"/>
      <c r="F151" s="137">
        <v>5000</v>
      </c>
      <c r="G151" s="137">
        <v>10000</v>
      </c>
      <c r="H151" s="137">
        <f>SUM(E151:G151)</f>
        <v>15000</v>
      </c>
      <c r="I151" s="400"/>
      <c r="J151" s="138" t="s">
        <v>19</v>
      </c>
      <c r="K151" s="139" t="s">
        <v>55</v>
      </c>
      <c r="L151" s="140">
        <v>2500</v>
      </c>
      <c r="M151" s="140">
        <v>650</v>
      </c>
      <c r="N151" s="125">
        <v>2860</v>
      </c>
      <c r="O151" s="125">
        <v>5346</v>
      </c>
      <c r="P151" s="125">
        <v>600</v>
      </c>
      <c r="Q151" s="114"/>
      <c r="R151" s="114"/>
      <c r="S151" s="114"/>
      <c r="T151" s="114"/>
      <c r="U151" s="114"/>
      <c r="V151" s="114"/>
      <c r="W151" s="114"/>
      <c r="X151" s="114"/>
      <c r="Y151" s="15">
        <f>SUM(L151:X151)</f>
        <v>11956</v>
      </c>
      <c r="Z151" s="28">
        <f>H151-Y151</f>
        <v>3044</v>
      </c>
      <c r="AA151" s="360"/>
      <c r="AB151" s="363"/>
      <c r="AC151" s="366"/>
      <c r="AD151" s="59"/>
      <c r="AE151" s="360"/>
      <c r="AF151" s="363"/>
      <c r="AG151" s="366"/>
      <c r="AH151" s="360"/>
      <c r="AI151" s="363"/>
      <c r="AJ151" s="366"/>
    </row>
    <row r="152" spans="1:37" ht="20.399999999999999" customHeight="1">
      <c r="A152" s="398"/>
      <c r="B152" s="398"/>
      <c r="C152" s="398"/>
      <c r="D152" s="144"/>
      <c r="E152" s="136"/>
      <c r="F152" s="136"/>
      <c r="G152" s="136"/>
      <c r="H152" s="136"/>
      <c r="I152" s="400"/>
      <c r="J152" s="157"/>
      <c r="K152" s="158"/>
      <c r="L152" s="140" t="s">
        <v>251</v>
      </c>
      <c r="M152" s="140" t="s">
        <v>252</v>
      </c>
      <c r="N152" s="125" t="s">
        <v>253</v>
      </c>
      <c r="O152" s="125" t="s">
        <v>254</v>
      </c>
      <c r="P152" s="125" t="s">
        <v>255</v>
      </c>
      <c r="Q152" s="114"/>
      <c r="R152" s="114"/>
      <c r="S152" s="114"/>
      <c r="T152" s="114"/>
      <c r="U152" s="114"/>
      <c r="V152" s="114"/>
      <c r="W152" s="114"/>
      <c r="X152" s="114"/>
      <c r="Y152" s="32"/>
      <c r="Z152" s="33"/>
      <c r="AA152" s="360"/>
      <c r="AB152" s="363"/>
      <c r="AC152" s="366"/>
      <c r="AD152" s="59"/>
      <c r="AE152" s="360"/>
      <c r="AF152" s="363"/>
      <c r="AG152" s="366"/>
      <c r="AH152" s="360"/>
      <c r="AI152" s="363"/>
      <c r="AJ152" s="366"/>
    </row>
    <row r="153" spans="1:37" ht="20.399999999999999" customHeight="1">
      <c r="A153" s="390"/>
      <c r="B153" s="390"/>
      <c r="C153" s="390"/>
      <c r="D153" s="135" t="s">
        <v>256</v>
      </c>
      <c r="E153" s="136"/>
      <c r="F153" s="137">
        <v>5000</v>
      </c>
      <c r="G153" s="136"/>
      <c r="H153" s="137">
        <f>SUM(E153:G153)</f>
        <v>5000</v>
      </c>
      <c r="I153" s="396"/>
      <c r="J153" s="138" t="s">
        <v>19</v>
      </c>
      <c r="K153" s="139" t="s">
        <v>55</v>
      </c>
      <c r="L153" s="140">
        <v>1400</v>
      </c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5">
        <f>SUM(L153:X153)</f>
        <v>1400</v>
      </c>
      <c r="Z153" s="28">
        <f>H153-Y153</f>
        <v>3600</v>
      </c>
      <c r="AA153" s="361"/>
      <c r="AB153" s="364"/>
      <c r="AC153" s="367"/>
      <c r="AD153" s="59"/>
      <c r="AE153" s="361"/>
      <c r="AF153" s="364"/>
      <c r="AG153" s="367"/>
      <c r="AH153" s="361"/>
      <c r="AI153" s="364"/>
      <c r="AJ153" s="367"/>
    </row>
    <row r="154" spans="1:37" ht="20.399999999999999" customHeight="1">
      <c r="A154" s="161"/>
      <c r="B154" s="162"/>
      <c r="C154" s="162"/>
      <c r="D154" s="163"/>
      <c r="E154" s="151"/>
      <c r="F154" s="151"/>
      <c r="G154" s="151"/>
      <c r="H154" s="151"/>
      <c r="I154" s="164"/>
      <c r="J154" s="134"/>
      <c r="K154" s="165"/>
      <c r="L154" s="140" t="s">
        <v>257</v>
      </c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34"/>
      <c r="Z154" s="165"/>
      <c r="AA154" s="8"/>
      <c r="AD154" s="168"/>
      <c r="AH154" s="8"/>
      <c r="AI154" s="66"/>
      <c r="AJ154" s="67"/>
    </row>
    <row r="155" spans="1:37" ht="20.399999999999999" customHeight="1">
      <c r="A155" s="418" t="s">
        <v>258</v>
      </c>
      <c r="B155" s="419"/>
      <c r="C155" s="419"/>
      <c r="D155" s="409"/>
      <c r="E155" s="170">
        <f>SUM(E71:E153)</f>
        <v>8000</v>
      </c>
      <c r="F155" s="171">
        <f>SUM(F71:F153)</f>
        <v>456142</v>
      </c>
      <c r="G155" s="171">
        <f>SUM(G71:G153)</f>
        <v>137363</v>
      </c>
      <c r="H155" s="171">
        <f>SUM(H71:H153)</f>
        <v>601505</v>
      </c>
      <c r="I155" s="170">
        <f>SUM(I71:I153)</f>
        <v>601505</v>
      </c>
      <c r="J155" s="109"/>
      <c r="K155" s="172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09"/>
      <c r="Z155" s="172"/>
      <c r="AA155" s="174">
        <f>SUM(AA71:AA154)</f>
        <v>92573</v>
      </c>
      <c r="AB155" s="174">
        <f t="shared" ref="AB155:AJ155" si="28">SUM(AB71:AB154)</f>
        <v>508932</v>
      </c>
      <c r="AC155" s="174">
        <f t="shared" si="28"/>
        <v>0</v>
      </c>
      <c r="AD155" s="174">
        <f t="shared" si="28"/>
        <v>0</v>
      </c>
      <c r="AE155" s="174">
        <f t="shared" si="28"/>
        <v>28284</v>
      </c>
      <c r="AF155" s="174">
        <f t="shared" si="28"/>
        <v>423521</v>
      </c>
      <c r="AG155" s="174">
        <f t="shared" si="28"/>
        <v>0</v>
      </c>
      <c r="AH155" s="174">
        <f t="shared" si="28"/>
        <v>64289</v>
      </c>
      <c r="AI155" s="174">
        <f t="shared" si="28"/>
        <v>85411</v>
      </c>
      <c r="AJ155" s="174">
        <f t="shared" si="28"/>
        <v>0</v>
      </c>
      <c r="AK155" s="175">
        <f t="shared" ref="AK155" si="29">SUM(AJ50:AJ110)</f>
        <v>0</v>
      </c>
    </row>
    <row r="156" spans="1:37" ht="30.6" customHeight="1">
      <c r="A156" s="112"/>
      <c r="B156" s="112"/>
      <c r="C156" s="112"/>
      <c r="D156" s="7"/>
      <c r="E156" s="113"/>
      <c r="F156" s="113"/>
      <c r="G156" s="113"/>
      <c r="H156" s="113"/>
      <c r="I156" s="113"/>
      <c r="J156" s="112"/>
      <c r="K156" s="112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32"/>
      <c r="Z156" s="33"/>
      <c r="AA156" s="420">
        <f>SUM(AA155:AC155)</f>
        <v>601505</v>
      </c>
      <c r="AB156" s="420"/>
      <c r="AC156" s="420"/>
      <c r="AD156" s="420"/>
      <c r="AE156" s="421">
        <f>SUM(AE155:AG155)</f>
        <v>451805</v>
      </c>
      <c r="AF156" s="421"/>
      <c r="AG156" s="421"/>
      <c r="AH156" s="420">
        <f>SUM(AH155:AJ155)</f>
        <v>149700</v>
      </c>
      <c r="AI156" s="420"/>
      <c r="AJ156" s="420"/>
      <c r="AK156" s="176"/>
    </row>
    <row r="157" spans="1:37" ht="30.6">
      <c r="A157" s="112"/>
      <c r="B157" s="112"/>
      <c r="C157" s="112"/>
      <c r="D157" s="7"/>
      <c r="E157" s="113"/>
      <c r="F157" s="113"/>
      <c r="G157" s="113"/>
      <c r="H157" s="113"/>
      <c r="I157" s="113"/>
      <c r="J157" s="112"/>
      <c r="K157" s="112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29"/>
      <c r="Z157" s="155"/>
      <c r="AA157" s="178"/>
      <c r="AB157" s="115"/>
      <c r="AC157" s="116"/>
      <c r="AD157" s="59"/>
      <c r="AE157" s="179"/>
      <c r="AF157" s="180"/>
      <c r="AG157" s="181"/>
      <c r="AH157" s="179"/>
      <c r="AI157" s="180"/>
      <c r="AJ157" s="181"/>
    </row>
    <row r="158" spans="1:37">
      <c r="A158" s="389" t="s">
        <v>7</v>
      </c>
      <c r="B158" s="389" t="s">
        <v>8</v>
      </c>
      <c r="C158" s="389" t="s">
        <v>9</v>
      </c>
      <c r="D158" s="389" t="s">
        <v>10</v>
      </c>
      <c r="E158" s="425" t="s">
        <v>11</v>
      </c>
      <c r="F158" s="393"/>
      <c r="G158" s="393"/>
      <c r="H158" s="394"/>
      <c r="I158" s="395" t="s">
        <v>12</v>
      </c>
      <c r="J158" s="389" t="s">
        <v>13</v>
      </c>
      <c r="K158" s="404" t="s">
        <v>14</v>
      </c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20"/>
      <c r="Z158" s="120"/>
      <c r="AA158" s="359" t="s">
        <v>259</v>
      </c>
      <c r="AB158" s="359"/>
      <c r="AC158" s="359"/>
      <c r="AD158" s="59"/>
      <c r="AE158" s="8" t="s">
        <v>5</v>
      </c>
      <c r="AF158" s="66"/>
      <c r="AG158" s="67"/>
      <c r="AH158" s="8" t="s">
        <v>6</v>
      </c>
      <c r="AI158" s="182"/>
      <c r="AJ158" s="183"/>
    </row>
    <row r="159" spans="1:37" ht="20.399999999999999">
      <c r="A159" s="390"/>
      <c r="B159" s="390"/>
      <c r="C159" s="390"/>
      <c r="D159" s="391"/>
      <c r="E159" s="184" t="s">
        <v>21</v>
      </c>
      <c r="F159" s="184" t="s">
        <v>22</v>
      </c>
      <c r="G159" s="184" t="s">
        <v>23</v>
      </c>
      <c r="H159" s="184" t="s">
        <v>17</v>
      </c>
      <c r="I159" s="396"/>
      <c r="J159" s="390"/>
      <c r="K159" s="403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20"/>
      <c r="Z159" s="120"/>
      <c r="AA159" s="72" t="s">
        <v>18</v>
      </c>
      <c r="AB159" s="73" t="s">
        <v>19</v>
      </c>
      <c r="AC159" s="69" t="s">
        <v>20</v>
      </c>
      <c r="AD159" s="59"/>
      <c r="AE159" s="72" t="s">
        <v>18</v>
      </c>
      <c r="AF159" s="73" t="s">
        <v>19</v>
      </c>
      <c r="AG159" s="69" t="s">
        <v>20</v>
      </c>
      <c r="AH159" s="72" t="s">
        <v>18</v>
      </c>
      <c r="AI159" s="185" t="s">
        <v>19</v>
      </c>
      <c r="AJ159" s="69" t="s">
        <v>20</v>
      </c>
    </row>
    <row r="160" spans="1:37" ht="30">
      <c r="A160" s="405">
        <v>1</v>
      </c>
      <c r="B160" s="405" t="s">
        <v>260</v>
      </c>
      <c r="C160" s="405" t="s">
        <v>261</v>
      </c>
      <c r="D160" s="186" t="s">
        <v>262</v>
      </c>
      <c r="E160" s="187" t="s">
        <v>263</v>
      </c>
      <c r="F160" s="188" t="s">
        <v>263</v>
      </c>
      <c r="G160" s="188" t="s">
        <v>263</v>
      </c>
      <c r="H160" s="188">
        <f t="shared" ref="H160:H161" si="30">SUM(E160:G160)</f>
        <v>0</v>
      </c>
      <c r="I160" s="422">
        <f>SUM(H160:H167)</f>
        <v>216500</v>
      </c>
      <c r="J160" s="189" t="s">
        <v>18</v>
      </c>
      <c r="K160" s="190" t="s">
        <v>264</v>
      </c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5">
        <f>SUM(L160:X160)</f>
        <v>0</v>
      </c>
      <c r="Z160" s="191">
        <f>H160-Y160</f>
        <v>0</v>
      </c>
      <c r="AA160" s="423">
        <f>SUM(H160:H166)</f>
        <v>16500</v>
      </c>
      <c r="AB160" s="362"/>
      <c r="AC160" s="424">
        <f>SUM(H167)</f>
        <v>200000</v>
      </c>
      <c r="AD160" s="59"/>
      <c r="AE160" s="359">
        <f>SUM(Y160:Y166)</f>
        <v>4429</v>
      </c>
      <c r="AF160" s="362"/>
      <c r="AG160" s="365">
        <f>SUM(Y167)</f>
        <v>0</v>
      </c>
      <c r="AH160" s="423">
        <f>AA160-AE160</f>
        <v>12071</v>
      </c>
      <c r="AI160" s="362"/>
      <c r="AJ160" s="424">
        <f>AC160-AG160</f>
        <v>200000</v>
      </c>
    </row>
    <row r="161" spans="1:36" ht="20.399999999999999">
      <c r="A161" s="398"/>
      <c r="B161" s="398"/>
      <c r="C161" s="398"/>
      <c r="D161" s="186" t="s">
        <v>265</v>
      </c>
      <c r="E161" s="187" t="s">
        <v>263</v>
      </c>
      <c r="F161" s="188" t="s">
        <v>263</v>
      </c>
      <c r="G161" s="188">
        <v>9000</v>
      </c>
      <c r="H161" s="188">
        <f t="shared" si="30"/>
        <v>9000</v>
      </c>
      <c r="I161" s="400"/>
      <c r="J161" s="189" t="s">
        <v>18</v>
      </c>
      <c r="K161" s="190" t="s">
        <v>264</v>
      </c>
      <c r="L161" s="141">
        <v>4429</v>
      </c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5">
        <f>SUM(L161:X161)</f>
        <v>4429</v>
      </c>
      <c r="Z161" s="191">
        <f>H161-Y161</f>
        <v>4571</v>
      </c>
      <c r="AA161" s="360"/>
      <c r="AB161" s="363"/>
      <c r="AC161" s="366"/>
      <c r="AD161" s="59"/>
      <c r="AE161" s="360"/>
      <c r="AF161" s="363"/>
      <c r="AG161" s="366"/>
      <c r="AH161" s="360"/>
      <c r="AI161" s="363"/>
      <c r="AJ161" s="366"/>
    </row>
    <row r="162" spans="1:36" ht="20.399999999999999">
      <c r="A162" s="398"/>
      <c r="B162" s="398"/>
      <c r="C162" s="398"/>
      <c r="D162" s="186"/>
      <c r="E162" s="187"/>
      <c r="F162" s="188"/>
      <c r="G162" s="188"/>
      <c r="H162" s="188"/>
      <c r="I162" s="400"/>
      <c r="J162" s="189"/>
      <c r="K162" s="190"/>
      <c r="L162" s="141" t="s">
        <v>266</v>
      </c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5"/>
      <c r="Z162" s="191"/>
      <c r="AA162" s="360"/>
      <c r="AB162" s="363"/>
      <c r="AC162" s="366"/>
      <c r="AD162" s="59"/>
      <c r="AE162" s="360"/>
      <c r="AF162" s="363"/>
      <c r="AG162" s="366"/>
      <c r="AH162" s="360"/>
      <c r="AI162" s="363"/>
      <c r="AJ162" s="366"/>
    </row>
    <row r="163" spans="1:36" ht="20.399999999999999">
      <c r="A163" s="398"/>
      <c r="B163" s="398"/>
      <c r="C163" s="398"/>
      <c r="D163" s="186" t="s">
        <v>267</v>
      </c>
      <c r="E163" s="187" t="s">
        <v>263</v>
      </c>
      <c r="F163" s="188" t="s">
        <v>263</v>
      </c>
      <c r="G163" s="188">
        <v>1000</v>
      </c>
      <c r="H163" s="188">
        <f t="shared" ref="H163:H168" si="31">SUM(E163:G163)</f>
        <v>1000</v>
      </c>
      <c r="I163" s="400"/>
      <c r="J163" s="189" t="s">
        <v>18</v>
      </c>
      <c r="K163" s="190" t="s">
        <v>264</v>
      </c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5">
        <f t="shared" ref="Y163:Y172" si="32">SUM(L163:X163)</f>
        <v>0</v>
      </c>
      <c r="Z163" s="191">
        <f t="shared" ref="Z163:Z172" si="33">H163-Y163</f>
        <v>1000</v>
      </c>
      <c r="AA163" s="360"/>
      <c r="AB163" s="363"/>
      <c r="AC163" s="366"/>
      <c r="AD163" s="59"/>
      <c r="AE163" s="360"/>
      <c r="AF163" s="363"/>
      <c r="AG163" s="366"/>
      <c r="AH163" s="360"/>
      <c r="AI163" s="363"/>
      <c r="AJ163" s="366"/>
    </row>
    <row r="164" spans="1:36" ht="20.399999999999999">
      <c r="A164" s="398"/>
      <c r="B164" s="398"/>
      <c r="C164" s="398"/>
      <c r="D164" s="186" t="s">
        <v>268</v>
      </c>
      <c r="E164" s="187" t="s">
        <v>263</v>
      </c>
      <c r="F164" s="188" t="s">
        <v>263</v>
      </c>
      <c r="G164" s="188">
        <v>3000</v>
      </c>
      <c r="H164" s="188">
        <f t="shared" si="31"/>
        <v>3000</v>
      </c>
      <c r="I164" s="400"/>
      <c r="J164" s="189" t="s">
        <v>18</v>
      </c>
      <c r="K164" s="190" t="s">
        <v>264</v>
      </c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5">
        <f t="shared" si="32"/>
        <v>0</v>
      </c>
      <c r="Z164" s="191">
        <f t="shared" si="33"/>
        <v>3000</v>
      </c>
      <c r="AA164" s="360"/>
      <c r="AB164" s="363"/>
      <c r="AC164" s="366"/>
      <c r="AD164" s="59"/>
      <c r="AE164" s="360"/>
      <c r="AF164" s="363"/>
      <c r="AG164" s="366"/>
      <c r="AH164" s="360"/>
      <c r="AI164" s="363"/>
      <c r="AJ164" s="366"/>
    </row>
    <row r="165" spans="1:36" ht="20.399999999999999">
      <c r="A165" s="398"/>
      <c r="B165" s="398"/>
      <c r="C165" s="398"/>
      <c r="D165" s="186" t="s">
        <v>269</v>
      </c>
      <c r="E165" s="187" t="s">
        <v>263</v>
      </c>
      <c r="F165" s="188" t="s">
        <v>263</v>
      </c>
      <c r="G165" s="188" t="s">
        <v>263</v>
      </c>
      <c r="H165" s="188">
        <f t="shared" si="31"/>
        <v>0</v>
      </c>
      <c r="I165" s="400"/>
      <c r="J165" s="189" t="s">
        <v>18</v>
      </c>
      <c r="K165" s="190" t="s">
        <v>264</v>
      </c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5">
        <f t="shared" si="32"/>
        <v>0</v>
      </c>
      <c r="Z165" s="191">
        <f t="shared" si="33"/>
        <v>0</v>
      </c>
      <c r="AA165" s="360"/>
      <c r="AB165" s="363"/>
      <c r="AC165" s="366"/>
      <c r="AD165" s="59"/>
      <c r="AE165" s="360"/>
      <c r="AF165" s="363"/>
      <c r="AG165" s="366"/>
      <c r="AH165" s="360"/>
      <c r="AI165" s="363"/>
      <c r="AJ165" s="366"/>
    </row>
    <row r="166" spans="1:36" ht="20.399999999999999">
      <c r="A166" s="398"/>
      <c r="B166" s="398"/>
      <c r="C166" s="398"/>
      <c r="D166" s="186" t="s">
        <v>270</v>
      </c>
      <c r="E166" s="187" t="s">
        <v>263</v>
      </c>
      <c r="F166" s="188">
        <v>3500</v>
      </c>
      <c r="G166" s="188" t="s">
        <v>263</v>
      </c>
      <c r="H166" s="188">
        <f t="shared" si="31"/>
        <v>3500</v>
      </c>
      <c r="I166" s="400"/>
      <c r="J166" s="189" t="s">
        <v>18</v>
      </c>
      <c r="K166" s="190" t="s">
        <v>140</v>
      </c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5">
        <f t="shared" si="32"/>
        <v>0</v>
      </c>
      <c r="Z166" s="191">
        <f t="shared" si="33"/>
        <v>3500</v>
      </c>
      <c r="AA166" s="360"/>
      <c r="AB166" s="363"/>
      <c r="AC166" s="366"/>
      <c r="AD166" s="59"/>
      <c r="AE166" s="360"/>
      <c r="AF166" s="363"/>
      <c r="AG166" s="366"/>
      <c r="AH166" s="360"/>
      <c r="AI166" s="363"/>
      <c r="AJ166" s="366"/>
    </row>
    <row r="167" spans="1:36" ht="20.399999999999999">
      <c r="A167" s="398"/>
      <c r="B167" s="398"/>
      <c r="C167" s="398"/>
      <c r="D167" s="192" t="s">
        <v>271</v>
      </c>
      <c r="E167" s="193"/>
      <c r="F167" s="194"/>
      <c r="G167" s="195">
        <v>200000</v>
      </c>
      <c r="H167" s="195">
        <f t="shared" si="31"/>
        <v>200000</v>
      </c>
      <c r="I167" s="396"/>
      <c r="J167" s="196" t="s">
        <v>20</v>
      </c>
      <c r="K167" s="197" t="s">
        <v>264</v>
      </c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5">
        <f t="shared" si="32"/>
        <v>0</v>
      </c>
      <c r="Z167" s="191">
        <f t="shared" si="33"/>
        <v>200000</v>
      </c>
      <c r="AA167" s="361"/>
      <c r="AB167" s="364"/>
      <c r="AC167" s="367"/>
      <c r="AD167" s="59"/>
      <c r="AE167" s="361"/>
      <c r="AF167" s="364"/>
      <c r="AG167" s="367"/>
      <c r="AH167" s="361"/>
      <c r="AI167" s="364"/>
      <c r="AJ167" s="367"/>
    </row>
    <row r="168" spans="1:36" ht="20.399999999999999">
      <c r="A168" s="397">
        <v>2</v>
      </c>
      <c r="B168" s="397" t="s">
        <v>260</v>
      </c>
      <c r="C168" s="397" t="s">
        <v>272</v>
      </c>
      <c r="D168" s="186" t="s">
        <v>273</v>
      </c>
      <c r="E168" s="198"/>
      <c r="F168" s="188">
        <f>110000-5000</f>
        <v>105000</v>
      </c>
      <c r="G168" s="188">
        <v>30000</v>
      </c>
      <c r="H168" s="188">
        <f t="shared" si="31"/>
        <v>135000</v>
      </c>
      <c r="I168" s="422">
        <f>SUM(H168:H178)</f>
        <v>371000</v>
      </c>
      <c r="J168" s="189" t="s">
        <v>18</v>
      </c>
      <c r="K168" s="190" t="s">
        <v>140</v>
      </c>
      <c r="L168" s="140">
        <v>39500</v>
      </c>
      <c r="M168" s="140">
        <v>11000</v>
      </c>
      <c r="N168" s="140">
        <v>550</v>
      </c>
      <c r="O168" s="140">
        <v>2200</v>
      </c>
      <c r="P168" s="125">
        <v>1701.3</v>
      </c>
      <c r="Q168" s="140">
        <v>2100</v>
      </c>
      <c r="R168" s="199">
        <v>28000</v>
      </c>
      <c r="S168" s="200"/>
      <c r="T168" s="201"/>
      <c r="U168" s="201"/>
      <c r="V168" s="201"/>
      <c r="W168" s="201"/>
      <c r="X168" s="201"/>
      <c r="Y168" s="15">
        <f t="shared" si="32"/>
        <v>85051.3</v>
      </c>
      <c r="Z168" s="191">
        <f t="shared" si="33"/>
        <v>49948.7</v>
      </c>
      <c r="AA168" s="423">
        <f>SUM(H168:H178)</f>
        <v>371000</v>
      </c>
      <c r="AB168" s="362"/>
      <c r="AC168" s="365"/>
      <c r="AD168" s="59"/>
      <c r="AE168" s="359">
        <f>SUM(Y168:Y178)</f>
        <v>288551.3</v>
      </c>
      <c r="AF168" s="362"/>
      <c r="AG168" s="365"/>
      <c r="AH168" s="423">
        <f>AA168-AE168</f>
        <v>82448.700000000012</v>
      </c>
      <c r="AI168" s="362"/>
      <c r="AJ168" s="365"/>
    </row>
    <row r="169" spans="1:36" ht="20.399999999999999">
      <c r="A169" s="398"/>
      <c r="B169" s="398"/>
      <c r="C169" s="398"/>
      <c r="D169" s="202"/>
      <c r="E169" s="198"/>
      <c r="F169" s="203"/>
      <c r="G169" s="203"/>
      <c r="H169" s="203"/>
      <c r="I169" s="400"/>
      <c r="J169" s="204"/>
      <c r="K169" s="205"/>
      <c r="L169" s="140" t="s">
        <v>274</v>
      </c>
      <c r="M169" s="140" t="s">
        <v>275</v>
      </c>
      <c r="N169" s="140" t="s">
        <v>276</v>
      </c>
      <c r="O169" s="140" t="s">
        <v>277</v>
      </c>
      <c r="P169" s="125" t="s">
        <v>278</v>
      </c>
      <c r="Q169" s="206" t="s">
        <v>279</v>
      </c>
      <c r="R169" s="207" t="s">
        <v>280</v>
      </c>
      <c r="S169" s="208"/>
      <c r="T169" s="201"/>
      <c r="U169" s="201"/>
      <c r="V169" s="201"/>
      <c r="W169" s="201"/>
      <c r="X169" s="201"/>
      <c r="Y169" s="15">
        <f t="shared" si="32"/>
        <v>0</v>
      </c>
      <c r="Z169" s="191">
        <f t="shared" si="33"/>
        <v>0</v>
      </c>
      <c r="AA169" s="360"/>
      <c r="AB169" s="363"/>
      <c r="AC169" s="366"/>
      <c r="AD169" s="59"/>
      <c r="AE169" s="360"/>
      <c r="AF169" s="363"/>
      <c r="AG169" s="366"/>
      <c r="AH169" s="360"/>
      <c r="AI169" s="363"/>
      <c r="AJ169" s="366"/>
    </row>
    <row r="170" spans="1:36" ht="20.399999999999999">
      <c r="A170" s="398"/>
      <c r="B170" s="398"/>
      <c r="C170" s="398"/>
      <c r="D170" s="186" t="s">
        <v>281</v>
      </c>
      <c r="E170" s="198"/>
      <c r="F170" s="203"/>
      <c r="G170" s="203"/>
      <c r="H170" s="188">
        <f t="shared" ref="H170:H172" si="34">SUM(E170:G170)</f>
        <v>0</v>
      </c>
      <c r="I170" s="400"/>
      <c r="J170" s="189" t="s">
        <v>18</v>
      </c>
      <c r="K170" s="190" t="s">
        <v>140</v>
      </c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5">
        <f t="shared" si="32"/>
        <v>0</v>
      </c>
      <c r="Z170" s="191">
        <f t="shared" si="33"/>
        <v>0</v>
      </c>
      <c r="AA170" s="360"/>
      <c r="AB170" s="363"/>
      <c r="AC170" s="366"/>
      <c r="AD170" s="59"/>
      <c r="AE170" s="360"/>
      <c r="AF170" s="363"/>
      <c r="AG170" s="366"/>
      <c r="AH170" s="360"/>
      <c r="AI170" s="363"/>
      <c r="AJ170" s="366"/>
    </row>
    <row r="171" spans="1:36" ht="20.399999999999999">
      <c r="A171" s="398"/>
      <c r="B171" s="398"/>
      <c r="C171" s="398"/>
      <c r="D171" s="186" t="s">
        <v>282</v>
      </c>
      <c r="E171" s="198"/>
      <c r="F171" s="203"/>
      <c r="G171" s="203"/>
      <c r="H171" s="188">
        <f t="shared" si="34"/>
        <v>0</v>
      </c>
      <c r="I171" s="400"/>
      <c r="J171" s="189" t="s">
        <v>18</v>
      </c>
      <c r="K171" s="190" t="s">
        <v>140</v>
      </c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5">
        <f t="shared" si="32"/>
        <v>0</v>
      </c>
      <c r="Z171" s="191">
        <f t="shared" si="33"/>
        <v>0</v>
      </c>
      <c r="AA171" s="360"/>
      <c r="AB171" s="363"/>
      <c r="AC171" s="366"/>
      <c r="AD171" s="59"/>
      <c r="AE171" s="360"/>
      <c r="AF171" s="363"/>
      <c r="AG171" s="366"/>
      <c r="AH171" s="360"/>
      <c r="AI171" s="363"/>
      <c r="AJ171" s="366"/>
    </row>
    <row r="172" spans="1:36" ht="20.399999999999999">
      <c r="A172" s="398"/>
      <c r="B172" s="398"/>
      <c r="C172" s="398"/>
      <c r="D172" s="209" t="s">
        <v>283</v>
      </c>
      <c r="E172" s="198"/>
      <c r="F172" s="203"/>
      <c r="G172" s="188">
        <v>10000</v>
      </c>
      <c r="H172" s="188">
        <f t="shared" si="34"/>
        <v>10000</v>
      </c>
      <c r="I172" s="400"/>
      <c r="J172" s="189" t="s">
        <v>18</v>
      </c>
      <c r="K172" s="190" t="s">
        <v>140</v>
      </c>
      <c r="L172" s="210">
        <v>2000</v>
      </c>
      <c r="M172" s="177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5">
        <f t="shared" si="32"/>
        <v>2000</v>
      </c>
      <c r="Z172" s="191">
        <f t="shared" si="33"/>
        <v>8000</v>
      </c>
      <c r="AA172" s="360"/>
      <c r="AB172" s="363"/>
      <c r="AC172" s="366"/>
      <c r="AD172" s="59"/>
      <c r="AE172" s="360"/>
      <c r="AF172" s="363"/>
      <c r="AG172" s="366"/>
      <c r="AH172" s="360"/>
      <c r="AI172" s="363"/>
      <c r="AJ172" s="366"/>
    </row>
    <row r="173" spans="1:36" ht="20.399999999999999">
      <c r="A173" s="398"/>
      <c r="B173" s="398"/>
      <c r="C173" s="398"/>
      <c r="D173" s="202"/>
      <c r="E173" s="198"/>
      <c r="F173" s="203"/>
      <c r="G173" s="203"/>
      <c r="H173" s="203"/>
      <c r="I173" s="400"/>
      <c r="J173" s="204"/>
      <c r="K173" s="205"/>
      <c r="L173" s="210" t="s">
        <v>284</v>
      </c>
      <c r="M173" s="177"/>
      <c r="N173" s="211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32"/>
      <c r="Z173" s="33"/>
      <c r="AA173" s="360"/>
      <c r="AB173" s="363"/>
      <c r="AC173" s="366"/>
      <c r="AD173" s="59"/>
      <c r="AE173" s="360"/>
      <c r="AF173" s="363"/>
      <c r="AG173" s="366"/>
      <c r="AH173" s="360"/>
      <c r="AI173" s="363"/>
      <c r="AJ173" s="366"/>
    </row>
    <row r="174" spans="1:36" ht="20.399999999999999">
      <c r="A174" s="398"/>
      <c r="B174" s="398"/>
      <c r="C174" s="398"/>
      <c r="D174" s="186" t="s">
        <v>285</v>
      </c>
      <c r="E174" s="198"/>
      <c r="F174" s="188">
        <v>120000</v>
      </c>
      <c r="G174" s="188">
        <v>80000</v>
      </c>
      <c r="H174" s="188">
        <f>SUM(E174:G174)</f>
        <v>200000</v>
      </c>
      <c r="I174" s="400"/>
      <c r="J174" s="189" t="s">
        <v>18</v>
      </c>
      <c r="K174" s="190" t="s">
        <v>140</v>
      </c>
      <c r="L174" s="140">
        <v>121600</v>
      </c>
      <c r="M174" s="125">
        <v>74300</v>
      </c>
      <c r="N174" s="211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5">
        <f>SUM(L174:X174)</f>
        <v>195900</v>
      </c>
      <c r="Z174" s="191">
        <f>H174-Y174</f>
        <v>4100</v>
      </c>
      <c r="AA174" s="360"/>
      <c r="AB174" s="363"/>
      <c r="AC174" s="366"/>
      <c r="AD174" s="59"/>
      <c r="AE174" s="360"/>
      <c r="AF174" s="363"/>
      <c r="AG174" s="366"/>
      <c r="AH174" s="360"/>
      <c r="AI174" s="363"/>
      <c r="AJ174" s="366"/>
    </row>
    <row r="175" spans="1:36" ht="20.399999999999999">
      <c r="A175" s="398"/>
      <c r="B175" s="398"/>
      <c r="C175" s="398"/>
      <c r="D175" s="202"/>
      <c r="E175" s="198"/>
      <c r="F175" s="203"/>
      <c r="G175" s="203"/>
      <c r="H175" s="203"/>
      <c r="I175" s="400"/>
      <c r="J175" s="204"/>
      <c r="K175" s="205"/>
      <c r="L175" s="212" t="s">
        <v>286</v>
      </c>
      <c r="M175" s="213" t="s">
        <v>287</v>
      </c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5">
        <f>SUM(L175:X175)</f>
        <v>0</v>
      </c>
      <c r="Z175" s="191">
        <f>H175-Y175</f>
        <v>0</v>
      </c>
      <c r="AA175" s="360"/>
      <c r="AB175" s="363"/>
      <c r="AC175" s="366"/>
      <c r="AD175" s="59"/>
      <c r="AE175" s="360"/>
      <c r="AF175" s="363"/>
      <c r="AG175" s="366"/>
      <c r="AH175" s="360"/>
      <c r="AI175" s="363"/>
      <c r="AJ175" s="366"/>
    </row>
    <row r="176" spans="1:36" ht="20.399999999999999">
      <c r="A176" s="398"/>
      <c r="B176" s="398"/>
      <c r="C176" s="398"/>
      <c r="D176" s="186" t="s">
        <v>288</v>
      </c>
      <c r="E176" s="198"/>
      <c r="F176" s="203"/>
      <c r="G176" s="188">
        <v>6000</v>
      </c>
      <c r="H176" s="188">
        <f>SUM(E176:G176)</f>
        <v>6000</v>
      </c>
      <c r="I176" s="400"/>
      <c r="J176" s="189" t="s">
        <v>18</v>
      </c>
      <c r="K176" s="190" t="s">
        <v>140</v>
      </c>
      <c r="L176" s="125">
        <v>5600</v>
      </c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5">
        <f>SUM(L176:X176)</f>
        <v>5600</v>
      </c>
      <c r="Z176" s="191">
        <f>H176-Y176</f>
        <v>400</v>
      </c>
      <c r="AA176" s="360"/>
      <c r="AB176" s="363"/>
      <c r="AC176" s="366"/>
      <c r="AD176" s="59"/>
      <c r="AE176" s="360"/>
      <c r="AF176" s="363"/>
      <c r="AG176" s="366"/>
      <c r="AH176" s="360"/>
      <c r="AI176" s="363"/>
      <c r="AJ176" s="366"/>
    </row>
    <row r="177" spans="1:36" ht="20.399999999999999">
      <c r="A177" s="398"/>
      <c r="B177" s="398"/>
      <c r="C177" s="398"/>
      <c r="D177" s="202"/>
      <c r="E177" s="198"/>
      <c r="F177" s="203"/>
      <c r="G177" s="203"/>
      <c r="H177" s="203"/>
      <c r="I177" s="400"/>
      <c r="J177" s="204"/>
      <c r="K177" s="205"/>
      <c r="L177" s="125" t="s">
        <v>289</v>
      </c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32"/>
      <c r="Z177" s="33"/>
      <c r="AA177" s="360"/>
      <c r="AB177" s="363"/>
      <c r="AC177" s="366"/>
      <c r="AD177" s="59"/>
      <c r="AE177" s="360"/>
      <c r="AF177" s="363"/>
      <c r="AG177" s="366"/>
      <c r="AH177" s="360"/>
      <c r="AI177" s="363"/>
      <c r="AJ177" s="366"/>
    </row>
    <row r="178" spans="1:36" ht="37.5" customHeight="1">
      <c r="A178" s="390"/>
      <c r="B178" s="390"/>
      <c r="C178" s="390"/>
      <c r="D178" s="186" t="s">
        <v>290</v>
      </c>
      <c r="E178" s="198"/>
      <c r="F178" s="188">
        <v>20000</v>
      </c>
      <c r="G178" s="203"/>
      <c r="H178" s="188">
        <f>SUM(E178:G178)</f>
        <v>20000</v>
      </c>
      <c r="I178" s="396"/>
      <c r="J178" s="189" t="s">
        <v>18</v>
      </c>
      <c r="K178" s="190" t="s">
        <v>83</v>
      </c>
      <c r="L178" s="200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5">
        <f>SUM(L178:X178)</f>
        <v>0</v>
      </c>
      <c r="Z178" s="191">
        <f>H178-Y178</f>
        <v>20000</v>
      </c>
      <c r="AA178" s="361"/>
      <c r="AB178" s="364"/>
      <c r="AC178" s="367"/>
      <c r="AD178" s="59"/>
      <c r="AE178" s="361"/>
      <c r="AF178" s="364"/>
      <c r="AG178" s="367"/>
      <c r="AH178" s="361"/>
      <c r="AI178" s="364"/>
      <c r="AJ178" s="367"/>
    </row>
    <row r="179" spans="1:36" ht="20.399999999999999">
      <c r="A179" s="405">
        <v>3</v>
      </c>
      <c r="B179" s="405" t="s">
        <v>260</v>
      </c>
      <c r="C179" s="405" t="s">
        <v>291</v>
      </c>
      <c r="D179" s="186" t="s">
        <v>292</v>
      </c>
      <c r="E179" s="198"/>
      <c r="F179" s="203"/>
      <c r="G179" s="188">
        <v>393</v>
      </c>
      <c r="H179" s="188">
        <f t="shared" ref="H179:H181" si="35">SUM(E179:G179)</f>
        <v>393</v>
      </c>
      <c r="I179" s="426">
        <f>SUM(H179:H183)</f>
        <v>19001</v>
      </c>
      <c r="J179" s="189" t="s">
        <v>18</v>
      </c>
      <c r="K179" s="190" t="s">
        <v>140</v>
      </c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5">
        <f>SUM(L179:X179)</f>
        <v>0</v>
      </c>
      <c r="Z179" s="191">
        <f>H179-Y179</f>
        <v>393</v>
      </c>
      <c r="AA179" s="423">
        <f>SUM(H179:H183)</f>
        <v>19001</v>
      </c>
      <c r="AB179" s="362"/>
      <c r="AC179" s="365"/>
      <c r="AD179" s="59"/>
      <c r="AE179" s="359">
        <f>SUM(Y179:Y183)</f>
        <v>8200</v>
      </c>
      <c r="AF179" s="362"/>
      <c r="AG179" s="365"/>
      <c r="AH179" s="423">
        <f>AA179-AE179</f>
        <v>10801</v>
      </c>
      <c r="AI179" s="362"/>
      <c r="AJ179" s="365"/>
    </row>
    <row r="180" spans="1:36" ht="20.399999999999999">
      <c r="A180" s="398"/>
      <c r="B180" s="398"/>
      <c r="C180" s="398"/>
      <c r="D180" s="186" t="s">
        <v>293</v>
      </c>
      <c r="E180" s="198"/>
      <c r="F180" s="188">
        <v>9500</v>
      </c>
      <c r="G180" s="203"/>
      <c r="H180" s="188">
        <f t="shared" si="35"/>
        <v>9500</v>
      </c>
      <c r="I180" s="411"/>
      <c r="J180" s="189" t="s">
        <v>18</v>
      </c>
      <c r="K180" s="190" t="s">
        <v>83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5">
        <f>SUM(L180:X180)</f>
        <v>0</v>
      </c>
      <c r="Z180" s="191">
        <f>H180-Y180</f>
        <v>9500</v>
      </c>
      <c r="AA180" s="360"/>
      <c r="AB180" s="363"/>
      <c r="AC180" s="366"/>
      <c r="AD180" s="59"/>
      <c r="AE180" s="360"/>
      <c r="AF180" s="363"/>
      <c r="AG180" s="366"/>
      <c r="AH180" s="360"/>
      <c r="AI180" s="363"/>
      <c r="AJ180" s="366"/>
    </row>
    <row r="181" spans="1:36" ht="30">
      <c r="A181" s="398"/>
      <c r="B181" s="398"/>
      <c r="C181" s="398"/>
      <c r="D181" s="209" t="s">
        <v>294</v>
      </c>
      <c r="E181" s="187">
        <v>1000</v>
      </c>
      <c r="F181" s="188">
        <v>8108</v>
      </c>
      <c r="G181" s="203"/>
      <c r="H181" s="188">
        <f t="shared" si="35"/>
        <v>9108</v>
      </c>
      <c r="I181" s="411"/>
      <c r="J181" s="189" t="s">
        <v>18</v>
      </c>
      <c r="K181" s="190" t="s">
        <v>83</v>
      </c>
      <c r="L181" s="214">
        <v>3500</v>
      </c>
      <c r="M181" s="160">
        <v>3700</v>
      </c>
      <c r="N181" s="160">
        <v>1000</v>
      </c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5">
        <f>SUM(L181:X181)</f>
        <v>8200</v>
      </c>
      <c r="Z181" s="191">
        <f>H181-Y181</f>
        <v>908</v>
      </c>
      <c r="AA181" s="360"/>
      <c r="AB181" s="363"/>
      <c r="AC181" s="366"/>
      <c r="AD181" s="59"/>
      <c r="AE181" s="360"/>
      <c r="AF181" s="363"/>
      <c r="AG181" s="366"/>
      <c r="AH181" s="360"/>
      <c r="AI181" s="363"/>
      <c r="AJ181" s="366"/>
    </row>
    <row r="182" spans="1:36" ht="20.399999999999999">
      <c r="A182" s="398"/>
      <c r="B182" s="398"/>
      <c r="C182" s="398"/>
      <c r="D182" s="186"/>
      <c r="E182" s="187"/>
      <c r="F182" s="188"/>
      <c r="G182" s="203"/>
      <c r="H182" s="188"/>
      <c r="I182" s="411"/>
      <c r="J182" s="189"/>
      <c r="K182" s="190"/>
      <c r="L182" s="160"/>
      <c r="M182" s="160"/>
      <c r="N182" s="160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5"/>
      <c r="Z182" s="191"/>
      <c r="AA182" s="360"/>
      <c r="AB182" s="363"/>
      <c r="AC182" s="366"/>
      <c r="AD182" s="59"/>
      <c r="AE182" s="360"/>
      <c r="AF182" s="363"/>
      <c r="AG182" s="366"/>
      <c r="AH182" s="360"/>
      <c r="AI182" s="363"/>
      <c r="AJ182" s="366"/>
    </row>
    <row r="183" spans="1:36" ht="20.399999999999999">
      <c r="A183" s="390"/>
      <c r="B183" s="390"/>
      <c r="C183" s="390"/>
      <c r="D183" s="186" t="s">
        <v>295</v>
      </c>
      <c r="E183" s="198"/>
      <c r="F183" s="203"/>
      <c r="G183" s="203"/>
      <c r="H183" s="188">
        <f t="shared" ref="H183:H184" si="36">SUM(E183:G183)</f>
        <v>0</v>
      </c>
      <c r="I183" s="412"/>
      <c r="J183" s="189" t="s">
        <v>18</v>
      </c>
      <c r="K183" s="190" t="s">
        <v>83</v>
      </c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5">
        <f>SUM(L183:X183)</f>
        <v>0</v>
      </c>
      <c r="Z183" s="191">
        <f>H183-Y183</f>
        <v>0</v>
      </c>
      <c r="AA183" s="361"/>
      <c r="AB183" s="364"/>
      <c r="AC183" s="367"/>
      <c r="AD183" s="59"/>
      <c r="AE183" s="361"/>
      <c r="AF183" s="364"/>
      <c r="AG183" s="367"/>
      <c r="AH183" s="361"/>
      <c r="AI183" s="364"/>
      <c r="AJ183" s="367"/>
    </row>
    <row r="184" spans="1:36" ht="20.399999999999999">
      <c r="A184" s="405">
        <v>4</v>
      </c>
      <c r="B184" s="405" t="s">
        <v>260</v>
      </c>
      <c r="C184" s="405" t="s">
        <v>296</v>
      </c>
      <c r="D184" s="186" t="s">
        <v>297</v>
      </c>
      <c r="E184" s="198"/>
      <c r="F184" s="188">
        <v>30000</v>
      </c>
      <c r="G184" s="203"/>
      <c r="H184" s="188">
        <f t="shared" si="36"/>
        <v>30000</v>
      </c>
      <c r="I184" s="427">
        <f>SUM(H184:H186)</f>
        <v>100000</v>
      </c>
      <c r="J184" s="189" t="s">
        <v>18</v>
      </c>
      <c r="K184" s="190" t="s">
        <v>30</v>
      </c>
      <c r="L184" s="140">
        <v>4350</v>
      </c>
      <c r="M184" s="140">
        <v>1300</v>
      </c>
      <c r="N184" s="208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5">
        <f>SUM(L184:X184)</f>
        <v>5650</v>
      </c>
      <c r="Z184" s="191">
        <f>H184-Y184</f>
        <v>24350</v>
      </c>
      <c r="AA184" s="423">
        <f>SUM(H184:H186)</f>
        <v>100000</v>
      </c>
      <c r="AB184" s="362"/>
      <c r="AC184" s="365"/>
      <c r="AD184" s="59"/>
      <c r="AE184" s="359">
        <f>SUM(Y184:Y186)</f>
        <v>31634</v>
      </c>
      <c r="AF184" s="362"/>
      <c r="AG184" s="365"/>
      <c r="AH184" s="423">
        <f>AA184-AE184</f>
        <v>68366</v>
      </c>
      <c r="AI184" s="362"/>
      <c r="AJ184" s="365"/>
    </row>
    <row r="185" spans="1:36" ht="20.399999999999999">
      <c r="A185" s="398"/>
      <c r="B185" s="398"/>
      <c r="C185" s="398"/>
      <c r="D185" s="202"/>
      <c r="E185" s="198"/>
      <c r="F185" s="203"/>
      <c r="G185" s="203"/>
      <c r="H185" s="203"/>
      <c r="I185" s="400"/>
      <c r="J185" s="204"/>
      <c r="K185" s="205"/>
      <c r="L185" s="140" t="s">
        <v>298</v>
      </c>
      <c r="M185" s="206" t="s">
        <v>299</v>
      </c>
      <c r="N185" s="208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32"/>
      <c r="Z185" s="33"/>
      <c r="AA185" s="360"/>
      <c r="AB185" s="363"/>
      <c r="AC185" s="366"/>
      <c r="AD185" s="59"/>
      <c r="AE185" s="360"/>
      <c r="AF185" s="363"/>
      <c r="AG185" s="366"/>
      <c r="AH185" s="360"/>
      <c r="AI185" s="363"/>
      <c r="AJ185" s="366"/>
    </row>
    <row r="186" spans="1:36" ht="30">
      <c r="A186" s="390"/>
      <c r="B186" s="390"/>
      <c r="C186" s="390"/>
      <c r="D186" s="186" t="s">
        <v>300</v>
      </c>
      <c r="E186" s="198"/>
      <c r="F186" s="203"/>
      <c r="G186" s="188">
        <f>50000+20000</f>
        <v>70000</v>
      </c>
      <c r="H186" s="188">
        <f>SUM(E186:G186)</f>
        <v>70000</v>
      </c>
      <c r="I186" s="396"/>
      <c r="J186" s="189" t="s">
        <v>18</v>
      </c>
      <c r="K186" s="190" t="s">
        <v>30</v>
      </c>
      <c r="L186" s="125">
        <v>4994</v>
      </c>
      <c r="M186" s="125">
        <v>1350</v>
      </c>
      <c r="N186" s="125">
        <v>3050</v>
      </c>
      <c r="O186" s="215">
        <v>16590</v>
      </c>
      <c r="P186" s="216"/>
      <c r="Q186" s="146"/>
      <c r="R186" s="114"/>
      <c r="S186" s="114"/>
      <c r="T186" s="114"/>
      <c r="U186" s="114"/>
      <c r="V186" s="114"/>
      <c r="W186" s="114"/>
      <c r="X186" s="114"/>
      <c r="Y186" s="15">
        <f>SUM(L186:X186)</f>
        <v>25984</v>
      </c>
      <c r="Z186" s="191">
        <f>H186-Y186</f>
        <v>44016</v>
      </c>
      <c r="AA186" s="361"/>
      <c r="AB186" s="364"/>
      <c r="AC186" s="367"/>
      <c r="AD186" s="59"/>
      <c r="AE186" s="361"/>
      <c r="AF186" s="364"/>
      <c r="AG186" s="367"/>
      <c r="AH186" s="361"/>
      <c r="AI186" s="364"/>
      <c r="AJ186" s="367"/>
    </row>
    <row r="187" spans="1:36" ht="20.399999999999999">
      <c r="A187" s="149"/>
      <c r="B187" s="149"/>
      <c r="C187" s="149"/>
      <c r="D187" s="202"/>
      <c r="E187" s="198"/>
      <c r="F187" s="203"/>
      <c r="G187" s="203"/>
      <c r="H187" s="203"/>
      <c r="I187" s="217"/>
      <c r="J187" s="204"/>
      <c r="K187" s="205"/>
      <c r="L187" s="125" t="s">
        <v>301</v>
      </c>
      <c r="M187" s="125" t="s">
        <v>302</v>
      </c>
      <c r="N187" s="125" t="s">
        <v>303</v>
      </c>
      <c r="O187" s="141" t="s">
        <v>304</v>
      </c>
      <c r="P187" s="216"/>
      <c r="Q187" s="146"/>
      <c r="R187" s="114"/>
      <c r="S187" s="114"/>
      <c r="T187" s="114"/>
      <c r="U187" s="114"/>
      <c r="V187" s="114"/>
      <c r="W187" s="114"/>
      <c r="X187" s="114"/>
      <c r="Y187" s="32"/>
      <c r="Z187" s="33"/>
      <c r="AA187" s="359"/>
      <c r="AB187" s="362"/>
      <c r="AC187" s="365"/>
      <c r="AD187" s="59"/>
      <c r="AE187" s="359"/>
      <c r="AF187" s="362"/>
      <c r="AG187" s="365"/>
      <c r="AH187" s="359"/>
      <c r="AI187" s="362"/>
      <c r="AJ187" s="365"/>
    </row>
    <row r="188" spans="1:36" ht="20.399999999999999">
      <c r="A188" s="405">
        <v>5</v>
      </c>
      <c r="B188" s="405" t="s">
        <v>260</v>
      </c>
      <c r="C188" s="405" t="s">
        <v>305</v>
      </c>
      <c r="D188" s="186" t="s">
        <v>306</v>
      </c>
      <c r="E188" s="198"/>
      <c r="F188" s="203"/>
      <c r="G188" s="188">
        <v>50000</v>
      </c>
      <c r="H188" s="188">
        <f>SUM(E188:G188)</f>
        <v>50000</v>
      </c>
      <c r="I188" s="426">
        <f>SUM(H188:H190)</f>
        <v>96590</v>
      </c>
      <c r="J188" s="189" t="s">
        <v>18</v>
      </c>
      <c r="K188" s="190" t="s">
        <v>307</v>
      </c>
      <c r="L188" s="218">
        <v>11506.75</v>
      </c>
      <c r="M188" s="125">
        <v>2502</v>
      </c>
      <c r="N188" s="125">
        <v>340</v>
      </c>
      <c r="O188" s="125">
        <v>14000</v>
      </c>
      <c r="P188" s="125">
        <v>23925</v>
      </c>
      <c r="Q188" s="114"/>
      <c r="R188" s="114"/>
      <c r="S188" s="114"/>
      <c r="T188" s="114"/>
      <c r="U188" s="114"/>
      <c r="V188" s="114"/>
      <c r="W188" s="114"/>
      <c r="X188" s="114"/>
      <c r="Y188" s="219">
        <f>SUM(L188:X188)</f>
        <v>52273.75</v>
      </c>
      <c r="Z188" s="220">
        <f>H188-Y188</f>
        <v>-2273.75</v>
      </c>
      <c r="AA188" s="360"/>
      <c r="AB188" s="363"/>
      <c r="AC188" s="366"/>
      <c r="AD188" s="59"/>
      <c r="AE188" s="360"/>
      <c r="AF188" s="363"/>
      <c r="AG188" s="366"/>
      <c r="AH188" s="360"/>
      <c r="AI188" s="363"/>
      <c r="AJ188" s="366"/>
    </row>
    <row r="189" spans="1:36" ht="20.399999999999999">
      <c r="A189" s="398"/>
      <c r="B189" s="398"/>
      <c r="C189" s="398"/>
      <c r="D189" s="202"/>
      <c r="E189" s="198"/>
      <c r="F189" s="203"/>
      <c r="G189" s="203"/>
      <c r="H189" s="203"/>
      <c r="I189" s="411"/>
      <c r="J189" s="204"/>
      <c r="K189" s="205"/>
      <c r="L189" s="125" t="s">
        <v>308</v>
      </c>
      <c r="M189" s="125" t="s">
        <v>309</v>
      </c>
      <c r="N189" s="125" t="s">
        <v>310</v>
      </c>
      <c r="O189" s="125" t="s">
        <v>311</v>
      </c>
      <c r="P189" s="125" t="s">
        <v>312</v>
      </c>
      <c r="Q189" s="114"/>
      <c r="R189" s="114"/>
      <c r="S189" s="114"/>
      <c r="T189" s="114"/>
      <c r="U189" s="114"/>
      <c r="V189" s="114"/>
      <c r="W189" s="114"/>
      <c r="X189" s="114"/>
      <c r="Y189" s="32"/>
      <c r="Z189" s="33"/>
      <c r="AA189" s="360"/>
      <c r="AB189" s="363"/>
      <c r="AC189" s="366"/>
      <c r="AD189" s="59"/>
      <c r="AE189" s="360"/>
      <c r="AF189" s="363"/>
      <c r="AG189" s="366"/>
      <c r="AH189" s="360"/>
      <c r="AI189" s="363"/>
      <c r="AJ189" s="366"/>
    </row>
    <row r="190" spans="1:36" ht="20.399999999999999">
      <c r="A190" s="390"/>
      <c r="B190" s="390"/>
      <c r="C190" s="390"/>
      <c r="D190" s="186" t="s">
        <v>313</v>
      </c>
      <c r="E190" s="198"/>
      <c r="F190" s="188">
        <v>46590</v>
      </c>
      <c r="G190" s="203"/>
      <c r="H190" s="188">
        <f>SUM(E190:G190)</f>
        <v>46590</v>
      </c>
      <c r="I190" s="412"/>
      <c r="J190" s="189" t="s">
        <v>18</v>
      </c>
      <c r="K190" s="190" t="s">
        <v>307</v>
      </c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5">
        <f>SUM(L190:X190)</f>
        <v>0</v>
      </c>
      <c r="Z190" s="191">
        <f>H190-Y190</f>
        <v>46590</v>
      </c>
      <c r="AA190" s="361"/>
      <c r="AB190" s="364"/>
      <c r="AC190" s="367"/>
      <c r="AD190" s="59"/>
      <c r="AE190" s="361"/>
      <c r="AF190" s="364"/>
      <c r="AG190" s="367"/>
      <c r="AH190" s="361"/>
      <c r="AI190" s="364"/>
      <c r="AJ190" s="367"/>
    </row>
    <row r="191" spans="1:36" ht="20.399999999999999">
      <c r="A191" s="428" t="s">
        <v>314</v>
      </c>
      <c r="B191" s="429"/>
      <c r="C191" s="429"/>
      <c r="D191" s="430"/>
      <c r="E191" s="221">
        <f>SUM(E160:E190)</f>
        <v>1000</v>
      </c>
      <c r="F191" s="222">
        <f>SUM(F160:F190)</f>
        <v>342698</v>
      </c>
      <c r="G191" s="222">
        <f>SUM(G160:G190)</f>
        <v>459393</v>
      </c>
      <c r="H191" s="222">
        <f>SUM(H160:H190)</f>
        <v>803091</v>
      </c>
      <c r="I191" s="222">
        <f>SUM(I160:I190)</f>
        <v>803091</v>
      </c>
      <c r="J191" s="223"/>
      <c r="K191" s="224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09"/>
      <c r="Z191" s="172"/>
      <c r="AA191" s="225">
        <f>SUM(AA160:AA190)</f>
        <v>506501</v>
      </c>
      <c r="AB191" s="225">
        <f>SUM(AB160:AB190)</f>
        <v>0</v>
      </c>
      <c r="AC191" s="225">
        <f>SUM(AC160:AC190)</f>
        <v>200000</v>
      </c>
      <c r="AD191" s="59"/>
      <c r="AE191" s="225">
        <f t="shared" ref="AE191:AJ191" si="37">SUM(AE160:AE190)</f>
        <v>332814.3</v>
      </c>
      <c r="AF191" s="225">
        <f t="shared" si="37"/>
        <v>0</v>
      </c>
      <c r="AG191" s="225">
        <f t="shared" si="37"/>
        <v>0</v>
      </c>
      <c r="AH191" s="225">
        <f t="shared" si="37"/>
        <v>173686.7</v>
      </c>
      <c r="AI191" s="225">
        <f t="shared" si="37"/>
        <v>0</v>
      </c>
      <c r="AJ191" s="225">
        <f t="shared" si="37"/>
        <v>200000</v>
      </c>
    </row>
    <row r="192" spans="1:36">
      <c r="A192" s="112"/>
      <c r="B192" s="112"/>
      <c r="C192" s="112"/>
      <c r="D192" s="7"/>
      <c r="E192" s="113"/>
      <c r="F192" s="113"/>
      <c r="G192" s="113"/>
      <c r="H192" s="113"/>
      <c r="I192" s="113"/>
      <c r="J192" s="112"/>
      <c r="K192" s="112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32"/>
      <c r="Z192" s="32"/>
    </row>
    <row r="193" spans="1:36">
      <c r="A193" s="112"/>
      <c r="B193" s="112"/>
      <c r="C193" s="112"/>
      <c r="D193" s="7"/>
      <c r="E193" s="113"/>
      <c r="F193" s="113"/>
      <c r="G193" s="113"/>
      <c r="H193" s="113"/>
      <c r="I193" s="113"/>
      <c r="J193" s="112"/>
      <c r="K193" s="112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29"/>
      <c r="Z193" s="129"/>
    </row>
    <row r="194" spans="1:36" ht="20.399999999999999">
      <c r="A194" s="389" t="s">
        <v>7</v>
      </c>
      <c r="B194" s="389" t="s">
        <v>8</v>
      </c>
      <c r="C194" s="389" t="s">
        <v>9</v>
      </c>
      <c r="D194" s="389" t="s">
        <v>10</v>
      </c>
      <c r="E194" s="425" t="s">
        <v>11</v>
      </c>
      <c r="F194" s="393"/>
      <c r="G194" s="393"/>
      <c r="H194" s="394"/>
      <c r="I194" s="395" t="s">
        <v>12</v>
      </c>
      <c r="J194" s="389" t="s">
        <v>13</v>
      </c>
      <c r="K194" s="404" t="s">
        <v>14</v>
      </c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20"/>
      <c r="Z194" s="20"/>
      <c r="AA194" s="8" t="s">
        <v>259</v>
      </c>
      <c r="AB194" s="8"/>
      <c r="AC194" s="8"/>
      <c r="AD194" s="59"/>
      <c r="AE194" s="8" t="s">
        <v>5</v>
      </c>
      <c r="AF194" s="8"/>
      <c r="AG194" s="8"/>
      <c r="AH194" s="8" t="s">
        <v>6</v>
      </c>
      <c r="AI194" s="8"/>
      <c r="AJ194" s="8"/>
    </row>
    <row r="195" spans="1:36" ht="20.399999999999999">
      <c r="A195" s="390"/>
      <c r="B195" s="390"/>
      <c r="C195" s="390"/>
      <c r="D195" s="391"/>
      <c r="E195" s="184" t="s">
        <v>21</v>
      </c>
      <c r="F195" s="184" t="s">
        <v>22</v>
      </c>
      <c r="G195" s="184" t="s">
        <v>23</v>
      </c>
      <c r="H195" s="184" t="s">
        <v>17</v>
      </c>
      <c r="I195" s="396"/>
      <c r="J195" s="390"/>
      <c r="K195" s="403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20"/>
      <c r="Z195" s="20"/>
      <c r="AA195" s="8" t="s">
        <v>18</v>
      </c>
      <c r="AB195" s="66" t="s">
        <v>19</v>
      </c>
      <c r="AC195" s="67" t="s">
        <v>20</v>
      </c>
      <c r="AD195" s="59"/>
      <c r="AE195" s="8" t="s">
        <v>18</v>
      </c>
      <c r="AF195" s="66" t="s">
        <v>19</v>
      </c>
      <c r="AG195" s="67" t="s">
        <v>20</v>
      </c>
      <c r="AH195" s="8" t="s">
        <v>18</v>
      </c>
      <c r="AI195" s="66" t="s">
        <v>19</v>
      </c>
      <c r="AJ195" s="228" t="s">
        <v>20</v>
      </c>
    </row>
    <row r="196" spans="1:36" ht="24.6" customHeight="1">
      <c r="A196" s="405">
        <v>1</v>
      </c>
      <c r="B196" s="405" t="s">
        <v>315</v>
      </c>
      <c r="C196" s="405" t="s">
        <v>316</v>
      </c>
      <c r="D196" s="186" t="s">
        <v>317</v>
      </c>
      <c r="E196" s="198"/>
      <c r="F196" s="198"/>
      <c r="G196" s="187">
        <v>4000</v>
      </c>
      <c r="H196" s="187">
        <f t="shared" ref="H196:H200" si="38">SUM(E196:G196)</f>
        <v>4000</v>
      </c>
      <c r="I196" s="406">
        <f>SUM(H196:H198)</f>
        <v>12000</v>
      </c>
      <c r="J196" s="189" t="s">
        <v>18</v>
      </c>
      <c r="K196" s="190" t="s">
        <v>318</v>
      </c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5">
        <f>SUM(L196:X196)</f>
        <v>0</v>
      </c>
      <c r="Z196" s="28">
        <f>H196-Y196</f>
        <v>4000</v>
      </c>
      <c r="AA196" s="359">
        <f>SUM(H196:H198)</f>
        <v>12000</v>
      </c>
      <c r="AB196" s="362"/>
      <c r="AC196" s="365"/>
      <c r="AD196" s="59"/>
      <c r="AE196" s="359"/>
      <c r="AF196" s="362"/>
      <c r="AG196" s="365"/>
      <c r="AH196" s="431"/>
      <c r="AI196" s="434"/>
      <c r="AJ196" s="437"/>
    </row>
    <row r="197" spans="1:36" ht="24.6" customHeight="1">
      <c r="A197" s="398"/>
      <c r="B197" s="398"/>
      <c r="C197" s="398"/>
      <c r="D197" s="186" t="s">
        <v>319</v>
      </c>
      <c r="E197" s="198"/>
      <c r="F197" s="198"/>
      <c r="G197" s="187">
        <v>4000</v>
      </c>
      <c r="H197" s="187">
        <f t="shared" si="38"/>
        <v>4000</v>
      </c>
      <c r="I197" s="400"/>
      <c r="J197" s="189" t="s">
        <v>18</v>
      </c>
      <c r="K197" s="190" t="s">
        <v>30</v>
      </c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5">
        <f>SUM(L197:X197)</f>
        <v>0</v>
      </c>
      <c r="Z197" s="28">
        <f>H197-Y197</f>
        <v>4000</v>
      </c>
      <c r="AA197" s="360"/>
      <c r="AB197" s="363"/>
      <c r="AC197" s="366"/>
      <c r="AD197" s="59"/>
      <c r="AE197" s="360"/>
      <c r="AF197" s="363"/>
      <c r="AG197" s="366"/>
      <c r="AH197" s="432"/>
      <c r="AI197" s="435"/>
      <c r="AJ197" s="438"/>
    </row>
    <row r="198" spans="1:36" ht="24.6" customHeight="1">
      <c r="A198" s="390"/>
      <c r="B198" s="390"/>
      <c r="C198" s="390"/>
      <c r="D198" s="186" t="s">
        <v>320</v>
      </c>
      <c r="E198" s="198"/>
      <c r="F198" s="198"/>
      <c r="G198" s="187">
        <v>4000</v>
      </c>
      <c r="H198" s="187">
        <f t="shared" si="38"/>
        <v>4000</v>
      </c>
      <c r="I198" s="396"/>
      <c r="J198" s="189" t="s">
        <v>18</v>
      </c>
      <c r="K198" s="190" t="s">
        <v>57</v>
      </c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5">
        <f>SUM(L198:X198)</f>
        <v>0</v>
      </c>
      <c r="Z198" s="28">
        <f>H198-Y198</f>
        <v>4000</v>
      </c>
      <c r="AA198" s="361"/>
      <c r="AB198" s="364"/>
      <c r="AC198" s="367"/>
      <c r="AD198" s="59"/>
      <c r="AE198" s="361"/>
      <c r="AF198" s="364"/>
      <c r="AG198" s="367"/>
      <c r="AH198" s="433"/>
      <c r="AI198" s="436"/>
      <c r="AJ198" s="439"/>
    </row>
    <row r="199" spans="1:36" ht="20.399999999999999">
      <c r="A199" s="405">
        <v>2</v>
      </c>
      <c r="B199" s="405" t="s">
        <v>315</v>
      </c>
      <c r="C199" s="405" t="s">
        <v>321</v>
      </c>
      <c r="D199" s="186" t="s">
        <v>322</v>
      </c>
      <c r="E199" s="198"/>
      <c r="F199" s="187">
        <v>4000</v>
      </c>
      <c r="G199" s="187">
        <v>4000</v>
      </c>
      <c r="H199" s="187">
        <f t="shared" si="38"/>
        <v>8000</v>
      </c>
      <c r="I199" s="440">
        <f>SUM(H199:H207)</f>
        <v>551300</v>
      </c>
      <c r="J199" s="189" t="s">
        <v>18</v>
      </c>
      <c r="K199" s="190" t="s">
        <v>140</v>
      </c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5">
        <f>SUM(L199:X199)</f>
        <v>0</v>
      </c>
      <c r="Z199" s="28">
        <f>H199-Y199</f>
        <v>8000</v>
      </c>
      <c r="AA199" s="359">
        <f>SUM(H199:H207)</f>
        <v>551300</v>
      </c>
      <c r="AB199" s="362"/>
      <c r="AC199" s="365"/>
      <c r="AD199" s="59"/>
      <c r="AE199" s="359">
        <f>SUM(Y199:Y207)</f>
        <v>187808.22</v>
      </c>
      <c r="AF199" s="362"/>
      <c r="AG199" s="365"/>
      <c r="AH199" s="359">
        <f>AA199-AE199</f>
        <v>363491.78</v>
      </c>
      <c r="AI199" s="362"/>
      <c r="AJ199" s="365"/>
    </row>
    <row r="200" spans="1:36" ht="20.399999999999999">
      <c r="A200" s="398"/>
      <c r="B200" s="398"/>
      <c r="C200" s="398"/>
      <c r="D200" s="186" t="s">
        <v>323</v>
      </c>
      <c r="E200" s="198"/>
      <c r="F200" s="198"/>
      <c r="G200" s="187">
        <v>4000</v>
      </c>
      <c r="H200" s="187">
        <f t="shared" si="38"/>
        <v>4000</v>
      </c>
      <c r="I200" s="400"/>
      <c r="J200" s="189" t="s">
        <v>18</v>
      </c>
      <c r="K200" s="190" t="s">
        <v>140</v>
      </c>
      <c r="L200" s="125">
        <v>5552.5</v>
      </c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5">
        <f>SUM(L200:X200)</f>
        <v>5552.5</v>
      </c>
      <c r="Z200" s="94">
        <f>H200-Y200</f>
        <v>-1552.5</v>
      </c>
      <c r="AA200" s="360"/>
      <c r="AB200" s="363"/>
      <c r="AC200" s="366"/>
      <c r="AD200" s="59"/>
      <c r="AE200" s="360"/>
      <c r="AF200" s="363"/>
      <c r="AG200" s="366"/>
      <c r="AH200" s="360"/>
      <c r="AI200" s="363"/>
      <c r="AJ200" s="366"/>
    </row>
    <row r="201" spans="1:36" ht="20.399999999999999">
      <c r="A201" s="398"/>
      <c r="B201" s="398"/>
      <c r="C201" s="398"/>
      <c r="D201" s="202"/>
      <c r="E201" s="198"/>
      <c r="F201" s="198"/>
      <c r="G201" s="198"/>
      <c r="H201" s="198"/>
      <c r="I201" s="400"/>
      <c r="J201" s="204"/>
      <c r="K201" s="205"/>
      <c r="L201" s="125" t="s">
        <v>324</v>
      </c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32"/>
      <c r="Z201" s="33"/>
      <c r="AA201" s="360"/>
      <c r="AB201" s="363"/>
      <c r="AC201" s="366"/>
      <c r="AD201" s="59"/>
      <c r="AE201" s="360"/>
      <c r="AF201" s="363"/>
      <c r="AG201" s="366"/>
      <c r="AH201" s="360"/>
      <c r="AI201" s="363"/>
      <c r="AJ201" s="366"/>
    </row>
    <row r="202" spans="1:36" ht="20.399999999999999">
      <c r="A202" s="398"/>
      <c r="B202" s="398"/>
      <c r="C202" s="398"/>
      <c r="D202" s="186" t="s">
        <v>325</v>
      </c>
      <c r="E202" s="198"/>
      <c r="F202" s="187">
        <v>5000</v>
      </c>
      <c r="G202" s="187">
        <v>15000</v>
      </c>
      <c r="H202" s="187">
        <f>SUM(E202:G202)</f>
        <v>20000</v>
      </c>
      <c r="I202" s="400"/>
      <c r="J202" s="189" t="s">
        <v>18</v>
      </c>
      <c r="K202" s="190" t="s">
        <v>140</v>
      </c>
      <c r="L202" s="125">
        <v>3405</v>
      </c>
      <c r="M202" s="125">
        <v>4890</v>
      </c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5">
        <f>SUM(L202:X202)</f>
        <v>8295</v>
      </c>
      <c r="Z202" s="28">
        <f>H202-Y202</f>
        <v>11705</v>
      </c>
      <c r="AA202" s="360"/>
      <c r="AB202" s="363"/>
      <c r="AC202" s="366"/>
      <c r="AD202" s="59"/>
      <c r="AE202" s="360"/>
      <c r="AF202" s="363"/>
      <c r="AG202" s="366"/>
      <c r="AH202" s="360"/>
      <c r="AI202" s="363"/>
      <c r="AJ202" s="366"/>
    </row>
    <row r="203" spans="1:36" ht="20.399999999999999">
      <c r="A203" s="398"/>
      <c r="B203" s="398"/>
      <c r="C203" s="398"/>
      <c r="D203" s="127"/>
      <c r="E203" s="198"/>
      <c r="F203" s="198"/>
      <c r="G203" s="198"/>
      <c r="H203" s="198"/>
      <c r="I203" s="400"/>
      <c r="J203" s="204"/>
      <c r="K203" s="205"/>
      <c r="L203" s="125" t="s">
        <v>326</v>
      </c>
      <c r="M203" s="125" t="s">
        <v>327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32"/>
      <c r="Z203" s="33"/>
      <c r="AA203" s="360"/>
      <c r="AB203" s="363"/>
      <c r="AC203" s="366"/>
      <c r="AD203" s="59"/>
      <c r="AE203" s="360"/>
      <c r="AF203" s="363"/>
      <c r="AG203" s="366"/>
      <c r="AH203" s="360"/>
      <c r="AI203" s="363"/>
      <c r="AJ203" s="366"/>
    </row>
    <row r="204" spans="1:36" ht="20.399999999999999">
      <c r="A204" s="398"/>
      <c r="B204" s="398"/>
      <c r="C204" s="398"/>
      <c r="D204" s="229" t="s">
        <v>328</v>
      </c>
      <c r="E204" s="230"/>
      <c r="F204" s="187">
        <v>500000</v>
      </c>
      <c r="G204" s="198"/>
      <c r="H204" s="187">
        <f t="shared" ref="H204:H207" si="39">SUM(E204:G204)</f>
        <v>500000</v>
      </c>
      <c r="I204" s="400"/>
      <c r="J204" s="189" t="s">
        <v>18</v>
      </c>
      <c r="K204" s="190" t="s">
        <v>318</v>
      </c>
      <c r="L204" s="201">
        <v>40422.449999999997</v>
      </c>
      <c r="M204" s="201">
        <v>121.98</v>
      </c>
      <c r="N204" s="201">
        <v>25484.68</v>
      </c>
      <c r="O204" s="201">
        <v>31444.63</v>
      </c>
      <c r="P204" s="201">
        <v>124.12</v>
      </c>
      <c r="Q204" s="201">
        <v>803.72</v>
      </c>
      <c r="R204" s="201">
        <v>134.82</v>
      </c>
      <c r="S204" s="201">
        <v>27576.03</v>
      </c>
      <c r="T204" s="201">
        <v>21681.54</v>
      </c>
      <c r="U204" s="201">
        <v>119.84</v>
      </c>
      <c r="V204" s="201">
        <v>25931.35</v>
      </c>
      <c r="W204" s="201">
        <v>115.56</v>
      </c>
      <c r="X204" s="114"/>
      <c r="Y204" s="15">
        <f>SUM(L204:X204)</f>
        <v>173960.72</v>
      </c>
      <c r="Z204" s="28">
        <f>H204-Y204</f>
        <v>326039.28000000003</v>
      </c>
      <c r="AA204" s="360"/>
      <c r="AB204" s="363"/>
      <c r="AC204" s="366"/>
      <c r="AD204" s="59"/>
      <c r="AE204" s="360"/>
      <c r="AF204" s="363"/>
      <c r="AG204" s="366"/>
      <c r="AH204" s="360"/>
      <c r="AI204" s="363"/>
      <c r="AJ204" s="366"/>
    </row>
    <row r="205" spans="1:36" ht="20.399999999999999">
      <c r="A205" s="398"/>
      <c r="B205" s="398"/>
      <c r="C205" s="398"/>
      <c r="D205" s="229"/>
      <c r="E205" s="198"/>
      <c r="F205" s="187"/>
      <c r="G205" s="198"/>
      <c r="H205" s="187"/>
      <c r="I205" s="400"/>
      <c r="J205" s="189"/>
      <c r="K205" s="190"/>
      <c r="L205" s="201" t="s">
        <v>31</v>
      </c>
      <c r="M205" s="201" t="s">
        <v>329</v>
      </c>
      <c r="N205" s="201" t="s">
        <v>330</v>
      </c>
      <c r="O205" s="201" t="s">
        <v>331</v>
      </c>
      <c r="P205" s="201" t="s">
        <v>331</v>
      </c>
      <c r="Q205" s="201" t="s">
        <v>332</v>
      </c>
      <c r="R205" s="201" t="s">
        <v>333</v>
      </c>
      <c r="S205" s="201" t="s">
        <v>333</v>
      </c>
      <c r="T205" s="201" t="s">
        <v>334</v>
      </c>
      <c r="U205" s="201" t="s">
        <v>334</v>
      </c>
      <c r="V205" s="201" t="s">
        <v>335</v>
      </c>
      <c r="W205" s="201" t="s">
        <v>335</v>
      </c>
      <c r="X205" s="114"/>
      <c r="Y205" s="15"/>
      <c r="Z205" s="28"/>
      <c r="AA205" s="360"/>
      <c r="AB205" s="363"/>
      <c r="AC205" s="366"/>
      <c r="AD205" s="59"/>
      <c r="AE205" s="360"/>
      <c r="AF205" s="363"/>
      <c r="AG205" s="366"/>
      <c r="AH205" s="360"/>
      <c r="AI205" s="363"/>
      <c r="AJ205" s="366"/>
    </row>
    <row r="206" spans="1:36" ht="20.399999999999999">
      <c r="A206" s="398"/>
      <c r="B206" s="398"/>
      <c r="C206" s="398"/>
      <c r="D206" s="231" t="s">
        <v>336</v>
      </c>
      <c r="E206" s="198"/>
      <c r="F206" s="198"/>
      <c r="G206" s="187">
        <v>4300</v>
      </c>
      <c r="H206" s="187">
        <f t="shared" si="39"/>
        <v>4300</v>
      </c>
      <c r="I206" s="400"/>
      <c r="J206" s="189" t="s">
        <v>18</v>
      </c>
      <c r="K206" s="190" t="s">
        <v>318</v>
      </c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5">
        <f>SUM(L206:X206)</f>
        <v>0</v>
      </c>
      <c r="Z206" s="28">
        <f>H206-Y206</f>
        <v>4300</v>
      </c>
      <c r="AA206" s="360"/>
      <c r="AB206" s="363"/>
      <c r="AC206" s="366"/>
      <c r="AD206" s="59"/>
      <c r="AE206" s="360"/>
      <c r="AF206" s="363"/>
      <c r="AG206" s="366"/>
      <c r="AH206" s="360"/>
      <c r="AI206" s="363"/>
      <c r="AJ206" s="366"/>
    </row>
    <row r="207" spans="1:36" ht="20.399999999999999">
      <c r="A207" s="390"/>
      <c r="B207" s="390"/>
      <c r="C207" s="390"/>
      <c r="D207" s="231" t="s">
        <v>337</v>
      </c>
      <c r="E207" s="198"/>
      <c r="F207" s="198"/>
      <c r="G207" s="187">
        <v>15000</v>
      </c>
      <c r="H207" s="187">
        <f t="shared" si="39"/>
        <v>15000</v>
      </c>
      <c r="I207" s="396"/>
      <c r="J207" s="189" t="s">
        <v>18</v>
      </c>
      <c r="K207" s="232" t="s">
        <v>140</v>
      </c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233">
        <f>SUM(L207:X207)</f>
        <v>0</v>
      </c>
      <c r="Z207" s="234">
        <f>H207-Y207</f>
        <v>15000</v>
      </c>
      <c r="AA207" s="361"/>
      <c r="AB207" s="364"/>
      <c r="AC207" s="367"/>
      <c r="AD207" s="59"/>
      <c r="AE207" s="361"/>
      <c r="AF207" s="364"/>
      <c r="AG207" s="367"/>
      <c r="AH207" s="361"/>
      <c r="AI207" s="364"/>
      <c r="AJ207" s="367"/>
    </row>
    <row r="208" spans="1:36" ht="20.399999999999999">
      <c r="A208" s="428" t="s">
        <v>338</v>
      </c>
      <c r="B208" s="429"/>
      <c r="C208" s="429"/>
      <c r="D208" s="430"/>
      <c r="E208" s="221">
        <f>SUM(E196:E207)</f>
        <v>0</v>
      </c>
      <c r="F208" s="221">
        <f>SUM(F196:F207)</f>
        <v>509000</v>
      </c>
      <c r="G208" s="221">
        <f>SUM(G196:G207)</f>
        <v>54300</v>
      </c>
      <c r="H208" s="221">
        <f>SUM(H196:H207)</f>
        <v>563300</v>
      </c>
      <c r="I208" s="221">
        <f>SUM(I196:I207)</f>
        <v>563300</v>
      </c>
      <c r="J208" s="224"/>
      <c r="K208" s="109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09"/>
      <c r="Z208" s="172"/>
      <c r="AA208" s="225">
        <f>SUM(AA196:AA207)</f>
        <v>563300</v>
      </c>
      <c r="AB208" s="225">
        <f t="shared" ref="AB208:AJ208" si="40">SUM(AB196:AB207)</f>
        <v>0</v>
      </c>
      <c r="AC208" s="225">
        <f t="shared" si="40"/>
        <v>0</v>
      </c>
      <c r="AD208" s="225"/>
      <c r="AE208" s="225">
        <f t="shared" si="40"/>
        <v>187808.22</v>
      </c>
      <c r="AF208" s="225">
        <f t="shared" si="40"/>
        <v>0</v>
      </c>
      <c r="AG208" s="225">
        <f t="shared" si="40"/>
        <v>0</v>
      </c>
      <c r="AH208" s="225">
        <f>SUM(AH196:AH207)</f>
        <v>363491.78</v>
      </c>
      <c r="AI208" s="225">
        <f t="shared" si="40"/>
        <v>0</v>
      </c>
      <c r="AJ208" s="225">
        <f t="shared" si="40"/>
        <v>0</v>
      </c>
    </row>
    <row r="209" spans="1:36" ht="20.399999999999999">
      <c r="A209" s="235"/>
      <c r="B209" s="236"/>
      <c r="C209" s="236"/>
      <c r="D209" s="236"/>
      <c r="E209" s="237"/>
      <c r="F209" s="237"/>
      <c r="G209" s="237"/>
      <c r="H209" s="237"/>
      <c r="I209" s="237"/>
      <c r="J209" s="238"/>
      <c r="K209" s="238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40"/>
      <c r="Z209" s="241"/>
      <c r="AA209" s="441"/>
      <c r="AB209" s="442"/>
      <c r="AC209" s="443"/>
      <c r="AD209" s="59"/>
      <c r="AE209" s="441"/>
      <c r="AF209" s="442"/>
      <c r="AG209" s="443"/>
      <c r="AH209" s="441"/>
      <c r="AI209" s="442"/>
      <c r="AJ209" s="443"/>
    </row>
    <row r="210" spans="1:36" ht="20.399999999999999">
      <c r="A210" s="112"/>
      <c r="B210" s="112"/>
      <c r="C210" s="112"/>
      <c r="D210" s="7"/>
      <c r="E210" s="113"/>
      <c r="F210" s="113"/>
      <c r="G210" s="113"/>
      <c r="H210" s="113"/>
      <c r="I210" s="113"/>
      <c r="J210" s="112"/>
      <c r="K210" s="11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3"/>
      <c r="Z210" s="243"/>
      <c r="AA210" s="8" t="s">
        <v>259</v>
      </c>
      <c r="AB210" s="8"/>
      <c r="AC210" s="8"/>
      <c r="AD210" s="59"/>
      <c r="AE210" s="8" t="s">
        <v>5</v>
      </c>
      <c r="AF210" s="8"/>
      <c r="AG210" s="8"/>
      <c r="AH210" s="8" t="s">
        <v>6</v>
      </c>
      <c r="AI210" s="8"/>
      <c r="AJ210" s="8"/>
    </row>
    <row r="211" spans="1:36" ht="20.399999999999999">
      <c r="A211" s="389" t="s">
        <v>7</v>
      </c>
      <c r="B211" s="389" t="s">
        <v>8</v>
      </c>
      <c r="C211" s="389" t="s">
        <v>9</v>
      </c>
      <c r="D211" s="389" t="s">
        <v>10</v>
      </c>
      <c r="E211" s="425" t="s">
        <v>11</v>
      </c>
      <c r="F211" s="393"/>
      <c r="G211" s="393"/>
      <c r="H211" s="394"/>
      <c r="I211" s="395" t="s">
        <v>12</v>
      </c>
      <c r="J211" s="389" t="s">
        <v>13</v>
      </c>
      <c r="K211" s="404" t="s">
        <v>14</v>
      </c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20"/>
      <c r="Z211" s="20"/>
      <c r="AA211" s="8" t="s">
        <v>18</v>
      </c>
      <c r="AB211" s="66" t="s">
        <v>19</v>
      </c>
      <c r="AC211" s="67" t="s">
        <v>20</v>
      </c>
      <c r="AD211" s="59"/>
      <c r="AE211" s="8" t="s">
        <v>18</v>
      </c>
      <c r="AF211" s="66" t="s">
        <v>19</v>
      </c>
      <c r="AG211" s="67" t="s">
        <v>20</v>
      </c>
      <c r="AH211" s="8" t="s">
        <v>18</v>
      </c>
      <c r="AI211" s="66" t="s">
        <v>19</v>
      </c>
      <c r="AJ211" s="228" t="s">
        <v>20</v>
      </c>
    </row>
    <row r="212" spans="1:36" ht="20.399999999999999">
      <c r="A212" s="390"/>
      <c r="B212" s="390"/>
      <c r="C212" s="390"/>
      <c r="D212" s="391"/>
      <c r="E212" s="184" t="s">
        <v>21</v>
      </c>
      <c r="F212" s="184" t="s">
        <v>22</v>
      </c>
      <c r="G212" s="184" t="s">
        <v>23</v>
      </c>
      <c r="H212" s="184" t="s">
        <v>17</v>
      </c>
      <c r="I212" s="396"/>
      <c r="J212" s="390"/>
      <c r="K212" s="403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20"/>
      <c r="Z212" s="20"/>
      <c r="AA212" s="8"/>
      <c r="AB212" s="66"/>
      <c r="AC212" s="67"/>
      <c r="AD212" s="59"/>
      <c r="AE212" s="8"/>
      <c r="AF212" s="66"/>
      <c r="AG212" s="67"/>
      <c r="AH212" s="8"/>
      <c r="AI212" s="66"/>
      <c r="AJ212" s="228"/>
    </row>
    <row r="213" spans="1:36" ht="30">
      <c r="A213" s="405">
        <v>1</v>
      </c>
      <c r="B213" s="405" t="s">
        <v>339</v>
      </c>
      <c r="C213" s="405" t="s">
        <v>340</v>
      </c>
      <c r="D213" s="122" t="s">
        <v>341</v>
      </c>
      <c r="E213" s="198"/>
      <c r="F213" s="187">
        <v>76600</v>
      </c>
      <c r="G213" s="198"/>
      <c r="H213" s="187">
        <f>SUM(E213:G213)</f>
        <v>76600</v>
      </c>
      <c r="I213" s="440">
        <f>SUM(H213:H216)</f>
        <v>121600</v>
      </c>
      <c r="J213" s="189" t="s">
        <v>18</v>
      </c>
      <c r="K213" s="190" t="s">
        <v>342</v>
      </c>
      <c r="L213" s="140">
        <v>5200</v>
      </c>
      <c r="M213" s="160">
        <v>24000</v>
      </c>
      <c r="N213" s="160">
        <v>16900</v>
      </c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5">
        <f t="shared" ref="Y213:Y230" si="41">SUM(L213:X213)</f>
        <v>46100</v>
      </c>
      <c r="Z213" s="28">
        <f t="shared" ref="Z213:Z230" si="42">H213-Y213</f>
        <v>30500</v>
      </c>
      <c r="AA213" s="338">
        <f>SUM(H213:H216)</f>
        <v>121600</v>
      </c>
      <c r="AB213" s="452"/>
      <c r="AC213" s="453"/>
      <c r="AD213" s="59"/>
      <c r="AE213" s="444">
        <f>SUM(Y213:Y216)</f>
        <v>46100</v>
      </c>
      <c r="AF213" s="362"/>
      <c r="AG213" s="447"/>
      <c r="AH213" s="444">
        <f>AA213-AE213</f>
        <v>75500</v>
      </c>
      <c r="AI213" s="362">
        <f>AB213-AF213</f>
        <v>0</v>
      </c>
      <c r="AJ213" s="447"/>
    </row>
    <row r="214" spans="1:36" ht="20.399999999999999">
      <c r="A214" s="398"/>
      <c r="B214" s="398"/>
      <c r="C214" s="398"/>
      <c r="D214" s="127"/>
      <c r="E214" s="198"/>
      <c r="F214" s="198"/>
      <c r="G214" s="198"/>
      <c r="H214" s="198"/>
      <c r="I214" s="400"/>
      <c r="J214" s="204"/>
      <c r="K214" s="205"/>
      <c r="L214" s="140" t="s">
        <v>343</v>
      </c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5">
        <f t="shared" si="41"/>
        <v>0</v>
      </c>
      <c r="Z214" s="28">
        <f t="shared" si="42"/>
        <v>0</v>
      </c>
      <c r="AA214" s="338"/>
      <c r="AB214" s="452"/>
      <c r="AC214" s="453"/>
      <c r="AD214" s="244"/>
      <c r="AE214" s="445"/>
      <c r="AF214" s="363"/>
      <c r="AG214" s="448"/>
      <c r="AH214" s="445"/>
      <c r="AI214" s="363"/>
      <c r="AJ214" s="448"/>
    </row>
    <row r="215" spans="1:36" ht="20.399999999999999">
      <c r="A215" s="398"/>
      <c r="B215" s="398"/>
      <c r="C215" s="398"/>
      <c r="D215" s="122" t="s">
        <v>344</v>
      </c>
      <c r="E215" s="198"/>
      <c r="F215" s="187">
        <v>10000</v>
      </c>
      <c r="G215" s="198"/>
      <c r="H215" s="187">
        <f t="shared" ref="H215:H222" si="43">SUM(E215:G215)</f>
        <v>10000</v>
      </c>
      <c r="I215" s="400"/>
      <c r="J215" s="189" t="s">
        <v>18</v>
      </c>
      <c r="K215" s="190" t="s">
        <v>342</v>
      </c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5">
        <f t="shared" si="41"/>
        <v>0</v>
      </c>
      <c r="Z215" s="28">
        <f t="shared" si="42"/>
        <v>10000</v>
      </c>
      <c r="AA215" s="338"/>
      <c r="AB215" s="452"/>
      <c r="AC215" s="453"/>
      <c r="AD215" s="244"/>
      <c r="AE215" s="445"/>
      <c r="AF215" s="363"/>
      <c r="AG215" s="448"/>
      <c r="AH215" s="445"/>
      <c r="AI215" s="363"/>
      <c r="AJ215" s="448"/>
    </row>
    <row r="216" spans="1:36" ht="24.6" customHeight="1">
      <c r="A216" s="390"/>
      <c r="B216" s="390"/>
      <c r="C216" s="390"/>
      <c r="D216" s="122" t="s">
        <v>345</v>
      </c>
      <c r="E216" s="198"/>
      <c r="F216" s="187">
        <v>35000</v>
      </c>
      <c r="G216" s="198"/>
      <c r="H216" s="187">
        <f t="shared" si="43"/>
        <v>35000</v>
      </c>
      <c r="I216" s="396"/>
      <c r="J216" s="189" t="s">
        <v>18</v>
      </c>
      <c r="K216" s="190" t="s">
        <v>342</v>
      </c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5">
        <f t="shared" si="41"/>
        <v>0</v>
      </c>
      <c r="Z216" s="28">
        <f t="shared" si="42"/>
        <v>35000</v>
      </c>
      <c r="AA216" s="338"/>
      <c r="AB216" s="452"/>
      <c r="AC216" s="453"/>
      <c r="AD216" s="244"/>
      <c r="AE216" s="446"/>
      <c r="AF216" s="364"/>
      <c r="AG216" s="449"/>
      <c r="AH216" s="446"/>
      <c r="AI216" s="364"/>
      <c r="AJ216" s="449"/>
    </row>
    <row r="217" spans="1:36" ht="20.399999999999999">
      <c r="A217" s="450">
        <v>2</v>
      </c>
      <c r="B217" s="450" t="s">
        <v>339</v>
      </c>
      <c r="C217" s="450" t="s">
        <v>346</v>
      </c>
      <c r="D217" s="192" t="s">
        <v>347</v>
      </c>
      <c r="E217" s="195">
        <v>378000</v>
      </c>
      <c r="F217" s="193"/>
      <c r="G217" s="193"/>
      <c r="H217" s="195">
        <f t="shared" si="43"/>
        <v>378000</v>
      </c>
      <c r="I217" s="451">
        <f>SUM(H217:H222)</f>
        <v>1342800</v>
      </c>
      <c r="J217" s="196" t="s">
        <v>20</v>
      </c>
      <c r="K217" s="197" t="s">
        <v>27</v>
      </c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5">
        <f t="shared" si="41"/>
        <v>0</v>
      </c>
      <c r="Z217" s="191">
        <f t="shared" si="42"/>
        <v>378000</v>
      </c>
      <c r="AA217" s="359"/>
      <c r="AB217" s="362"/>
      <c r="AC217" s="424">
        <f>SUM(H217:H222)</f>
        <v>1342800</v>
      </c>
      <c r="AD217" s="244"/>
      <c r="AE217" s="359"/>
      <c r="AF217" s="362"/>
      <c r="AG217" s="365"/>
      <c r="AH217" s="359"/>
      <c r="AI217" s="362"/>
      <c r="AJ217" s="365"/>
    </row>
    <row r="218" spans="1:36" ht="20.399999999999999">
      <c r="A218" s="398"/>
      <c r="B218" s="398"/>
      <c r="C218" s="398"/>
      <c r="D218" s="192" t="s">
        <v>348</v>
      </c>
      <c r="E218" s="246">
        <v>414000</v>
      </c>
      <c r="F218" s="247"/>
      <c r="G218" s="247"/>
      <c r="H218" s="246">
        <f t="shared" si="43"/>
        <v>414000</v>
      </c>
      <c r="I218" s="400"/>
      <c r="J218" s="196" t="s">
        <v>20</v>
      </c>
      <c r="K218" s="197" t="s">
        <v>27</v>
      </c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5">
        <f t="shared" si="41"/>
        <v>0</v>
      </c>
      <c r="Z218" s="28">
        <f t="shared" si="42"/>
        <v>414000</v>
      </c>
      <c r="AA218" s="360"/>
      <c r="AB218" s="363"/>
      <c r="AC218" s="366"/>
      <c r="AD218" s="244"/>
      <c r="AE218" s="360"/>
      <c r="AF218" s="363"/>
      <c r="AG218" s="366"/>
      <c r="AH218" s="360"/>
      <c r="AI218" s="363"/>
      <c r="AJ218" s="366"/>
    </row>
    <row r="219" spans="1:36" ht="20.399999999999999">
      <c r="A219" s="398"/>
      <c r="B219" s="398"/>
      <c r="C219" s="398"/>
      <c r="D219" s="192" t="s">
        <v>349</v>
      </c>
      <c r="E219" s="246">
        <v>120000</v>
      </c>
      <c r="F219" s="247"/>
      <c r="G219" s="247"/>
      <c r="H219" s="246">
        <f t="shared" si="43"/>
        <v>120000</v>
      </c>
      <c r="I219" s="400"/>
      <c r="J219" s="196" t="s">
        <v>20</v>
      </c>
      <c r="K219" s="197" t="s">
        <v>83</v>
      </c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5">
        <f t="shared" si="41"/>
        <v>0</v>
      </c>
      <c r="Z219" s="28">
        <f t="shared" si="42"/>
        <v>120000</v>
      </c>
      <c r="AA219" s="360"/>
      <c r="AB219" s="363"/>
      <c r="AC219" s="366"/>
      <c r="AD219" s="244"/>
      <c r="AE219" s="360"/>
      <c r="AF219" s="363"/>
      <c r="AG219" s="366"/>
      <c r="AH219" s="360"/>
      <c r="AI219" s="363"/>
      <c r="AJ219" s="366"/>
    </row>
    <row r="220" spans="1:36" ht="20.399999999999999">
      <c r="A220" s="390"/>
      <c r="B220" s="390"/>
      <c r="C220" s="390"/>
      <c r="D220" s="192" t="s">
        <v>350</v>
      </c>
      <c r="E220" s="246">
        <v>120000</v>
      </c>
      <c r="F220" s="247"/>
      <c r="G220" s="247"/>
      <c r="H220" s="246">
        <f t="shared" si="43"/>
        <v>120000</v>
      </c>
      <c r="I220" s="400"/>
      <c r="J220" s="196" t="s">
        <v>20</v>
      </c>
      <c r="K220" s="197" t="s">
        <v>351</v>
      </c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5">
        <f t="shared" si="41"/>
        <v>0</v>
      </c>
      <c r="Z220" s="28">
        <f t="shared" si="42"/>
        <v>120000</v>
      </c>
      <c r="AA220" s="360"/>
      <c r="AB220" s="363"/>
      <c r="AC220" s="366"/>
      <c r="AD220" s="244"/>
      <c r="AE220" s="360"/>
      <c r="AF220" s="363"/>
      <c r="AG220" s="366"/>
      <c r="AH220" s="360"/>
      <c r="AI220" s="363"/>
      <c r="AJ220" s="366"/>
    </row>
    <row r="221" spans="1:36" ht="39.75" customHeight="1">
      <c r="A221" s="248">
        <v>3</v>
      </c>
      <c r="B221" s="196" t="s">
        <v>339</v>
      </c>
      <c r="C221" s="196" t="s">
        <v>352</v>
      </c>
      <c r="D221" s="192" t="s">
        <v>353</v>
      </c>
      <c r="E221" s="249">
        <v>226800</v>
      </c>
      <c r="F221" s="247"/>
      <c r="G221" s="247"/>
      <c r="H221" s="249">
        <f t="shared" si="43"/>
        <v>226800</v>
      </c>
      <c r="I221" s="400"/>
      <c r="J221" s="196" t="s">
        <v>20</v>
      </c>
      <c r="K221" s="197" t="s">
        <v>70</v>
      </c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5">
        <f t="shared" si="41"/>
        <v>0</v>
      </c>
      <c r="Z221" s="191">
        <f t="shared" si="42"/>
        <v>226800</v>
      </c>
      <c r="AA221" s="360"/>
      <c r="AB221" s="363"/>
      <c r="AC221" s="366"/>
      <c r="AD221" s="244"/>
      <c r="AE221" s="360"/>
      <c r="AF221" s="363"/>
      <c r="AG221" s="366"/>
      <c r="AH221" s="360"/>
      <c r="AI221" s="363"/>
      <c r="AJ221" s="366"/>
    </row>
    <row r="222" spans="1:36" ht="45">
      <c r="A222" s="248">
        <v>4</v>
      </c>
      <c r="B222" s="196" t="s">
        <v>339</v>
      </c>
      <c r="C222" s="196" t="s">
        <v>354</v>
      </c>
      <c r="D222" s="192" t="s">
        <v>355</v>
      </c>
      <c r="E222" s="195">
        <v>84000</v>
      </c>
      <c r="F222" s="193"/>
      <c r="G222" s="193"/>
      <c r="H222" s="195">
        <f t="shared" si="43"/>
        <v>84000</v>
      </c>
      <c r="I222" s="396"/>
      <c r="J222" s="196" t="s">
        <v>20</v>
      </c>
      <c r="K222" s="197" t="s">
        <v>342</v>
      </c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5">
        <f t="shared" si="41"/>
        <v>0</v>
      </c>
      <c r="Z222" s="191">
        <f t="shared" si="42"/>
        <v>84000</v>
      </c>
      <c r="AA222" s="361"/>
      <c r="AB222" s="364"/>
      <c r="AC222" s="367"/>
      <c r="AD222" s="244"/>
      <c r="AE222" s="361"/>
      <c r="AF222" s="364"/>
      <c r="AG222" s="367"/>
      <c r="AH222" s="361"/>
      <c r="AI222" s="364"/>
      <c r="AJ222" s="367"/>
    </row>
    <row r="223" spans="1:36">
      <c r="A223" s="245"/>
      <c r="B223" s="250"/>
      <c r="C223" s="250"/>
      <c r="D223" s="192" t="s">
        <v>356</v>
      </c>
      <c r="E223" s="195"/>
      <c r="F223" s="193"/>
      <c r="G223" s="193"/>
      <c r="H223" s="195"/>
      <c r="I223" s="143"/>
      <c r="J223" s="196"/>
      <c r="K223" s="197"/>
      <c r="L223" s="251">
        <v>83150</v>
      </c>
      <c r="M223" s="251">
        <v>108150</v>
      </c>
      <c r="N223" s="251">
        <v>108900</v>
      </c>
      <c r="O223" s="251">
        <v>102660</v>
      </c>
      <c r="P223" s="251">
        <v>4680</v>
      </c>
      <c r="Q223" s="251">
        <v>7000</v>
      </c>
      <c r="R223" s="251">
        <v>95660</v>
      </c>
      <c r="S223" s="251">
        <v>4680</v>
      </c>
      <c r="T223" s="114"/>
      <c r="U223" s="114"/>
      <c r="V223" s="114"/>
      <c r="W223" s="114"/>
      <c r="X223" s="114"/>
      <c r="Y223" s="15">
        <f t="shared" si="41"/>
        <v>514880</v>
      </c>
      <c r="Z223" s="28">
        <f t="shared" si="42"/>
        <v>-514880</v>
      </c>
      <c r="AA223" s="8"/>
      <c r="AB223" s="66"/>
      <c r="AC223" s="67"/>
      <c r="AD223" s="244"/>
      <c r="AE223" s="8"/>
      <c r="AF223" s="66"/>
      <c r="AG223" s="67">
        <f>SUM(Y223)</f>
        <v>514880</v>
      </c>
      <c r="AH223" s="252"/>
      <c r="AI223" s="182"/>
      <c r="AJ223" s="183"/>
    </row>
    <row r="224" spans="1:36">
      <c r="A224" s="245"/>
      <c r="B224" s="250"/>
      <c r="C224" s="250"/>
      <c r="D224" s="192"/>
      <c r="E224" s="195"/>
      <c r="F224" s="193"/>
      <c r="G224" s="193"/>
      <c r="H224" s="195"/>
      <c r="I224" s="143"/>
      <c r="J224" s="196"/>
      <c r="K224" s="197"/>
      <c r="L224" s="251" t="s">
        <v>357</v>
      </c>
      <c r="M224" s="251" t="s">
        <v>358</v>
      </c>
      <c r="N224" s="251" t="s">
        <v>359</v>
      </c>
      <c r="O224" s="251" t="s">
        <v>360</v>
      </c>
      <c r="P224" s="251" t="s">
        <v>360</v>
      </c>
      <c r="Q224" s="251" t="s">
        <v>361</v>
      </c>
      <c r="R224" s="251" t="s">
        <v>361</v>
      </c>
      <c r="S224" s="251" t="s">
        <v>361</v>
      </c>
      <c r="T224" s="114"/>
      <c r="U224" s="114"/>
      <c r="V224" s="114"/>
      <c r="W224" s="114"/>
      <c r="X224" s="114"/>
      <c r="Y224" s="15">
        <f t="shared" si="41"/>
        <v>0</v>
      </c>
      <c r="Z224" s="28">
        <f t="shared" si="42"/>
        <v>0</v>
      </c>
      <c r="AA224" s="8"/>
      <c r="AB224" s="66"/>
      <c r="AC224" s="67"/>
      <c r="AD224" s="244"/>
      <c r="AE224" s="8"/>
      <c r="AF224" s="66"/>
      <c r="AG224" s="67">
        <f t="shared" ref="AG224:AG228" si="44">SUM(Y224)</f>
        <v>0</v>
      </c>
      <c r="AH224" s="252"/>
      <c r="AI224" s="182"/>
      <c r="AJ224" s="183"/>
    </row>
    <row r="225" spans="1:36">
      <c r="A225" s="245"/>
      <c r="B225" s="250"/>
      <c r="C225" s="250"/>
      <c r="D225" s="192"/>
      <c r="E225" s="195"/>
      <c r="F225" s="193"/>
      <c r="G225" s="193"/>
      <c r="H225" s="195"/>
      <c r="I225" s="143"/>
      <c r="J225" s="196"/>
      <c r="K225" s="197"/>
      <c r="L225" s="251">
        <v>6000</v>
      </c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5">
        <f t="shared" si="41"/>
        <v>6000</v>
      </c>
      <c r="Z225" s="191">
        <f t="shared" si="42"/>
        <v>-6000</v>
      </c>
      <c r="AA225" s="8"/>
      <c r="AB225" s="66"/>
      <c r="AC225" s="67"/>
      <c r="AD225" s="244"/>
      <c r="AE225" s="8"/>
      <c r="AF225" s="66"/>
      <c r="AG225" s="67">
        <f t="shared" si="44"/>
        <v>6000</v>
      </c>
      <c r="AH225" s="252"/>
      <c r="AI225" s="182"/>
      <c r="AJ225" s="183"/>
    </row>
    <row r="226" spans="1:36">
      <c r="A226" s="245"/>
      <c r="B226" s="250"/>
      <c r="C226" s="250"/>
      <c r="D226" s="192"/>
      <c r="E226" s="195"/>
      <c r="F226" s="193"/>
      <c r="G226" s="193"/>
      <c r="H226" s="195"/>
      <c r="I226" s="143"/>
      <c r="J226" s="196"/>
      <c r="K226" s="197"/>
      <c r="L226" s="253" t="s">
        <v>362</v>
      </c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5">
        <f t="shared" si="41"/>
        <v>0</v>
      </c>
      <c r="Z226" s="191">
        <f t="shared" si="42"/>
        <v>0</v>
      </c>
      <c r="AA226" s="8"/>
      <c r="AB226" s="66"/>
      <c r="AC226" s="67"/>
      <c r="AD226" s="244"/>
      <c r="AE226" s="8"/>
      <c r="AF226" s="66"/>
      <c r="AG226" s="67">
        <f t="shared" si="44"/>
        <v>0</v>
      </c>
      <c r="AH226" s="252"/>
      <c r="AI226" s="182"/>
      <c r="AJ226" s="183"/>
    </row>
    <row r="227" spans="1:36">
      <c r="A227" s="245"/>
      <c r="B227" s="250"/>
      <c r="C227" s="250"/>
      <c r="D227" s="192"/>
      <c r="E227" s="195"/>
      <c r="F227" s="193"/>
      <c r="G227" s="193"/>
      <c r="H227" s="195"/>
      <c r="I227" s="143"/>
      <c r="J227" s="196"/>
      <c r="K227" s="197"/>
      <c r="L227" s="254">
        <v>30000</v>
      </c>
      <c r="M227" s="255">
        <v>10000</v>
      </c>
      <c r="N227" s="251">
        <v>10300</v>
      </c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5">
        <f t="shared" si="41"/>
        <v>50300</v>
      </c>
      <c r="Z227" s="28">
        <f t="shared" si="42"/>
        <v>-50300</v>
      </c>
      <c r="AA227" s="8"/>
      <c r="AB227" s="66"/>
      <c r="AC227" s="67"/>
      <c r="AD227" s="244"/>
      <c r="AE227" s="8"/>
      <c r="AF227" s="66"/>
      <c r="AG227" s="67">
        <f t="shared" si="44"/>
        <v>50300</v>
      </c>
      <c r="AH227" s="252"/>
      <c r="AI227" s="182"/>
      <c r="AJ227" s="183"/>
    </row>
    <row r="228" spans="1:36" ht="26.4">
      <c r="A228" s="245"/>
      <c r="B228" s="250"/>
      <c r="C228" s="250"/>
      <c r="D228" s="192"/>
      <c r="E228" s="195"/>
      <c r="F228" s="193"/>
      <c r="G228" s="193"/>
      <c r="H228" s="195"/>
      <c r="I228" s="143"/>
      <c r="J228" s="196"/>
      <c r="K228" s="197"/>
      <c r="L228" s="254" t="s">
        <v>363</v>
      </c>
      <c r="M228" s="256" t="s">
        <v>364</v>
      </c>
      <c r="N228" s="251" t="s">
        <v>365</v>
      </c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5">
        <f t="shared" si="41"/>
        <v>0</v>
      </c>
      <c r="Z228" s="28">
        <f t="shared" si="42"/>
        <v>0</v>
      </c>
      <c r="AA228" s="8"/>
      <c r="AB228" s="66"/>
      <c r="AC228" s="67"/>
      <c r="AD228" s="244"/>
      <c r="AE228" s="8"/>
      <c r="AF228" s="66"/>
      <c r="AG228" s="67">
        <f t="shared" si="44"/>
        <v>0</v>
      </c>
      <c r="AH228" s="252"/>
      <c r="AI228" s="182"/>
      <c r="AJ228" s="183"/>
    </row>
    <row r="229" spans="1:36" ht="46.5" customHeight="1">
      <c r="A229" s="457">
        <v>5</v>
      </c>
      <c r="B229" s="458" t="s">
        <v>339</v>
      </c>
      <c r="C229" s="458" t="s">
        <v>366</v>
      </c>
      <c r="D229" s="257" t="s">
        <v>367</v>
      </c>
      <c r="E229" s="258">
        <v>0</v>
      </c>
      <c r="F229" s="259"/>
      <c r="G229" s="259"/>
      <c r="H229" s="147">
        <v>0</v>
      </c>
      <c r="I229" s="259"/>
      <c r="J229" s="260" t="s">
        <v>368</v>
      </c>
      <c r="K229" s="261" t="s">
        <v>369</v>
      </c>
      <c r="L229" s="242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5">
        <f t="shared" si="41"/>
        <v>0</v>
      </c>
      <c r="Z229" s="28">
        <f t="shared" si="42"/>
        <v>0</v>
      </c>
      <c r="AA229" s="8"/>
      <c r="AB229" s="66"/>
      <c r="AC229" s="67"/>
      <c r="AD229" s="244"/>
      <c r="AE229" s="68"/>
      <c r="AF229" s="66"/>
      <c r="AG229" s="67"/>
      <c r="AH229" s="68"/>
      <c r="AI229" s="66"/>
      <c r="AJ229" s="67"/>
    </row>
    <row r="230" spans="1:36" ht="46.5" customHeight="1">
      <c r="A230" s="390"/>
      <c r="B230" s="409"/>
      <c r="C230" s="409"/>
      <c r="D230" s="257" t="s">
        <v>370</v>
      </c>
      <c r="E230" s="258">
        <v>0</v>
      </c>
      <c r="F230" s="259"/>
      <c r="G230" s="259"/>
      <c r="H230" s="147">
        <v>0</v>
      </c>
      <c r="I230" s="259"/>
      <c r="J230" s="133" t="s">
        <v>368</v>
      </c>
      <c r="K230" s="261" t="s">
        <v>369</v>
      </c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5">
        <f t="shared" si="41"/>
        <v>0</v>
      </c>
      <c r="Z230" s="28">
        <f t="shared" si="42"/>
        <v>0</v>
      </c>
      <c r="AA230" s="8"/>
      <c r="AB230" s="66"/>
      <c r="AC230" s="67"/>
      <c r="AD230" s="244"/>
      <c r="AE230" s="68"/>
      <c r="AF230" s="66"/>
      <c r="AG230" s="67"/>
      <c r="AH230" s="68"/>
      <c r="AI230" s="66"/>
      <c r="AJ230" s="67"/>
    </row>
    <row r="231" spans="1:36" ht="17.399999999999999">
      <c r="A231" s="428" t="s">
        <v>371</v>
      </c>
      <c r="B231" s="429"/>
      <c r="C231" s="429"/>
      <c r="D231" s="430"/>
      <c r="E231" s="221">
        <f>SUM(E213:E222)</f>
        <v>1342800</v>
      </c>
      <c r="F231" s="221">
        <f>SUM(F213:F222)</f>
        <v>121600</v>
      </c>
      <c r="G231" s="221">
        <f>SUM(G213:G222)</f>
        <v>0</v>
      </c>
      <c r="H231" s="221">
        <f>SUM(H213:H222)</f>
        <v>1464400</v>
      </c>
      <c r="I231" s="221">
        <f>SUM(I213:I222)</f>
        <v>1464400</v>
      </c>
      <c r="J231" s="223"/>
      <c r="K231" s="224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09"/>
      <c r="Z231" s="172"/>
      <c r="AA231" s="262">
        <f>SUM(AA213:AA230)</f>
        <v>121600</v>
      </c>
      <c r="AB231" s="262">
        <f t="shared" ref="AB231:AC231" si="45">SUM(AB213:AB230)</f>
        <v>0</v>
      </c>
      <c r="AC231" s="262">
        <f t="shared" si="45"/>
        <v>1342800</v>
      </c>
      <c r="AD231" s="263">
        <f t="shared" ref="AD231:AJ231" si="46">SUM(AD213:AD230)</f>
        <v>0</v>
      </c>
      <c r="AE231" s="262">
        <f t="shared" si="46"/>
        <v>46100</v>
      </c>
      <c r="AF231" s="262">
        <f t="shared" si="46"/>
        <v>0</v>
      </c>
      <c r="AG231" s="262">
        <f t="shared" si="46"/>
        <v>571180</v>
      </c>
      <c r="AH231" s="262">
        <f t="shared" si="46"/>
        <v>75500</v>
      </c>
      <c r="AI231" s="262">
        <f t="shared" si="46"/>
        <v>0</v>
      </c>
      <c r="AJ231" s="262">
        <f t="shared" si="46"/>
        <v>0</v>
      </c>
    </row>
    <row r="232" spans="1:36" ht="20.399999999999999">
      <c r="A232" s="112"/>
      <c r="B232" s="112"/>
      <c r="C232" s="112"/>
      <c r="D232" s="7"/>
      <c r="E232" s="113"/>
      <c r="F232" s="113"/>
      <c r="G232" s="113"/>
      <c r="H232" s="113"/>
      <c r="I232" s="113"/>
      <c r="J232" s="112"/>
      <c r="K232" s="112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112"/>
      <c r="Z232" s="112"/>
      <c r="AA232" s="454">
        <f>SUM(AA231:AC231)</f>
        <v>1464400</v>
      </c>
      <c r="AB232" s="455"/>
      <c r="AC232" s="456"/>
      <c r="AD232" s="244"/>
      <c r="AE232" s="454">
        <f>SUM(AE231:AG231)</f>
        <v>617280</v>
      </c>
      <c r="AF232" s="455"/>
      <c r="AG232" s="456"/>
      <c r="AH232" s="454">
        <f>SUM(AH231:AJ231)</f>
        <v>75500</v>
      </c>
      <c r="AI232" s="455"/>
      <c r="AJ232" s="456"/>
    </row>
    <row r="233" spans="1:36" ht="20.399999999999999">
      <c r="A233" s="112"/>
      <c r="B233" s="112"/>
      <c r="C233" s="112"/>
      <c r="D233" s="7"/>
      <c r="E233" s="113"/>
      <c r="F233" s="113"/>
      <c r="G233" s="113"/>
      <c r="H233" s="113"/>
      <c r="I233" s="113"/>
      <c r="J233" s="112"/>
      <c r="K233" s="112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112"/>
      <c r="Z233" s="112"/>
      <c r="AA233" s="8"/>
      <c r="AB233" s="66"/>
      <c r="AC233" s="67"/>
      <c r="AD233" s="244"/>
      <c r="AE233" s="8"/>
      <c r="AF233" s="66"/>
      <c r="AG233" s="67"/>
      <c r="AH233" s="8"/>
      <c r="AI233" s="66"/>
      <c r="AJ233" s="67"/>
    </row>
    <row r="234" spans="1:36">
      <c r="A234" s="112"/>
      <c r="B234" s="112"/>
      <c r="C234" s="112"/>
      <c r="D234" s="7"/>
      <c r="E234" s="113"/>
      <c r="F234" s="113"/>
      <c r="G234" s="113"/>
      <c r="H234" s="113"/>
      <c r="I234" s="113"/>
      <c r="J234" s="112"/>
      <c r="K234" s="112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112"/>
      <c r="Z234" s="112"/>
    </row>
    <row r="235" spans="1:36">
      <c r="A235" s="112"/>
      <c r="B235" s="112"/>
      <c r="C235" s="112"/>
      <c r="D235" s="7"/>
      <c r="E235" s="113"/>
      <c r="F235" s="113"/>
      <c r="G235" s="113"/>
      <c r="H235" s="113"/>
      <c r="I235" s="113"/>
      <c r="J235" s="112"/>
      <c r="K235" s="112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112"/>
      <c r="Z235" s="112"/>
    </row>
    <row r="236" spans="1:36">
      <c r="A236" s="112"/>
      <c r="B236" s="112"/>
      <c r="C236" s="112"/>
      <c r="D236" s="7"/>
      <c r="E236" s="113"/>
      <c r="F236" s="113"/>
      <c r="G236" s="113"/>
      <c r="H236" s="113"/>
      <c r="I236" s="113"/>
      <c r="J236" s="112"/>
      <c r="K236" s="112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112"/>
      <c r="Z236" s="112"/>
    </row>
    <row r="237" spans="1:36">
      <c r="A237" s="112"/>
      <c r="B237" s="112"/>
      <c r="C237" s="112"/>
      <c r="D237" s="7"/>
      <c r="E237" s="113"/>
      <c r="F237" s="113"/>
      <c r="G237" s="113"/>
      <c r="H237" s="113"/>
      <c r="I237" s="113"/>
      <c r="J237" s="112"/>
      <c r="K237" s="112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112"/>
      <c r="Z237" s="112"/>
    </row>
    <row r="238" spans="1:36">
      <c r="A238" s="112"/>
      <c r="B238" s="112"/>
      <c r="C238" s="112"/>
      <c r="D238" s="7"/>
      <c r="E238" s="113"/>
      <c r="F238" s="113"/>
      <c r="G238" s="113"/>
      <c r="H238" s="113"/>
      <c r="I238" s="113"/>
      <c r="J238" s="112"/>
      <c r="K238" s="112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112"/>
      <c r="Z238" s="112"/>
    </row>
    <row r="239" spans="1:36">
      <c r="A239" s="112"/>
      <c r="B239" s="112"/>
      <c r="C239" s="112"/>
      <c r="D239" s="7"/>
      <c r="E239" s="113"/>
      <c r="F239" s="113"/>
      <c r="G239" s="113"/>
      <c r="H239" s="113"/>
      <c r="I239" s="113"/>
      <c r="J239" s="112"/>
      <c r="K239" s="112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112"/>
      <c r="Z239" s="112"/>
    </row>
    <row r="240" spans="1:36">
      <c r="A240" s="112"/>
      <c r="B240" s="112"/>
      <c r="C240" s="112"/>
      <c r="D240" s="7"/>
      <c r="E240" s="113"/>
      <c r="F240" s="113"/>
      <c r="G240" s="113"/>
      <c r="H240" s="113"/>
      <c r="I240" s="113"/>
      <c r="J240" s="112"/>
      <c r="K240" s="112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112"/>
      <c r="Z240" s="112"/>
    </row>
    <row r="241" spans="1:26">
      <c r="A241" s="112"/>
      <c r="B241" s="112"/>
      <c r="C241" s="112"/>
      <c r="D241" s="7"/>
      <c r="E241" s="113"/>
      <c r="F241" s="113"/>
      <c r="G241" s="113"/>
      <c r="H241" s="113"/>
      <c r="I241" s="113"/>
      <c r="J241" s="112"/>
      <c r="K241" s="112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112"/>
      <c r="Z241" s="112"/>
    </row>
    <row r="242" spans="1:26">
      <c r="A242" s="112"/>
      <c r="B242" s="112"/>
      <c r="C242" s="112"/>
      <c r="D242" s="7"/>
      <c r="E242" s="113"/>
      <c r="F242" s="113"/>
      <c r="G242" s="113"/>
      <c r="H242" s="113"/>
      <c r="I242" s="113"/>
      <c r="J242" s="112"/>
      <c r="K242" s="112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112"/>
      <c r="Z242" s="112"/>
    </row>
    <row r="243" spans="1:26">
      <c r="A243" s="112"/>
      <c r="B243" s="112"/>
      <c r="C243" s="112"/>
      <c r="D243" s="7"/>
      <c r="E243" s="113"/>
      <c r="F243" s="113"/>
      <c r="G243" s="113"/>
      <c r="H243" s="113"/>
      <c r="I243" s="113"/>
      <c r="J243" s="112"/>
      <c r="K243" s="112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112"/>
      <c r="Z243" s="112"/>
    </row>
    <row r="244" spans="1:26">
      <c r="A244" s="112"/>
      <c r="B244" s="112"/>
      <c r="C244" s="112"/>
      <c r="D244" s="7"/>
      <c r="E244" s="113"/>
      <c r="F244" s="113"/>
      <c r="G244" s="113"/>
      <c r="H244" s="113"/>
      <c r="I244" s="113"/>
      <c r="J244" s="112"/>
      <c r="K244" s="112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112"/>
      <c r="Z244" s="112"/>
    </row>
    <row r="245" spans="1:26">
      <c r="A245" s="112"/>
      <c r="B245" s="112"/>
      <c r="C245" s="112"/>
      <c r="D245" s="7"/>
      <c r="E245" s="113"/>
      <c r="F245" s="113"/>
      <c r="G245" s="113"/>
      <c r="H245" s="113"/>
      <c r="I245" s="113"/>
      <c r="J245" s="112"/>
      <c r="K245" s="112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112"/>
      <c r="Z245" s="112"/>
    </row>
    <row r="246" spans="1:26">
      <c r="A246" s="112"/>
      <c r="B246" s="112"/>
      <c r="C246" s="112"/>
      <c r="D246" s="7"/>
      <c r="E246" s="113"/>
      <c r="F246" s="113"/>
      <c r="G246" s="113"/>
      <c r="H246" s="113"/>
      <c r="I246" s="113"/>
      <c r="J246" s="112"/>
      <c r="K246" s="112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112"/>
      <c r="Z246" s="112"/>
    </row>
    <row r="247" spans="1:26">
      <c r="A247" s="112"/>
      <c r="B247" s="112"/>
      <c r="C247" s="112"/>
      <c r="D247" s="7"/>
      <c r="E247" s="113"/>
      <c r="F247" s="113"/>
      <c r="G247" s="113"/>
      <c r="H247" s="113"/>
      <c r="I247" s="113"/>
      <c r="J247" s="112"/>
      <c r="K247" s="112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112"/>
      <c r="Z247" s="112"/>
    </row>
    <row r="248" spans="1:26">
      <c r="A248" s="112"/>
      <c r="B248" s="112"/>
      <c r="C248" s="112"/>
      <c r="D248" s="7"/>
      <c r="E248" s="113"/>
      <c r="F248" s="113"/>
      <c r="G248" s="113"/>
      <c r="H248" s="113"/>
      <c r="I248" s="113"/>
      <c r="J248" s="112"/>
      <c r="K248" s="112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112"/>
      <c r="Z248" s="112"/>
    </row>
    <row r="249" spans="1:26">
      <c r="A249" s="112"/>
      <c r="B249" s="112"/>
      <c r="C249" s="112"/>
      <c r="D249" s="7"/>
      <c r="E249" s="113"/>
      <c r="F249" s="113"/>
      <c r="G249" s="113"/>
      <c r="H249" s="113"/>
      <c r="I249" s="113"/>
      <c r="J249" s="112"/>
      <c r="K249" s="112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112"/>
      <c r="Z249" s="112"/>
    </row>
    <row r="250" spans="1:26">
      <c r="A250" s="112"/>
      <c r="B250" s="112"/>
      <c r="C250" s="112"/>
      <c r="D250" s="7"/>
      <c r="E250" s="113"/>
      <c r="F250" s="113"/>
      <c r="G250" s="113"/>
      <c r="H250" s="113"/>
      <c r="I250" s="113"/>
      <c r="J250" s="112"/>
      <c r="K250" s="112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112"/>
      <c r="Z250" s="112"/>
    </row>
    <row r="251" spans="1:26">
      <c r="A251" s="112"/>
      <c r="B251" s="112"/>
      <c r="C251" s="112"/>
      <c r="D251" s="7"/>
      <c r="E251" s="113"/>
      <c r="F251" s="113"/>
      <c r="G251" s="113"/>
      <c r="H251" s="113"/>
      <c r="I251" s="113"/>
      <c r="J251" s="112"/>
      <c r="K251" s="112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112"/>
      <c r="Z251" s="112"/>
    </row>
    <row r="252" spans="1:26">
      <c r="A252" s="112"/>
      <c r="B252" s="112"/>
      <c r="C252" s="112"/>
      <c r="D252" s="7"/>
      <c r="E252" s="113"/>
      <c r="F252" s="113"/>
      <c r="G252" s="113"/>
      <c r="H252" s="113"/>
      <c r="I252" s="113"/>
      <c r="J252" s="112"/>
      <c r="K252" s="112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112"/>
      <c r="Z252" s="112"/>
    </row>
    <row r="253" spans="1:26">
      <c r="A253" s="112"/>
      <c r="B253" s="112"/>
      <c r="C253" s="112"/>
      <c r="D253" s="7"/>
      <c r="E253" s="113"/>
      <c r="F253" s="113"/>
      <c r="G253" s="113"/>
      <c r="H253" s="113"/>
      <c r="I253" s="113"/>
      <c r="J253" s="112"/>
      <c r="K253" s="112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112"/>
      <c r="Z253" s="112"/>
    </row>
    <row r="254" spans="1:26">
      <c r="A254" s="112"/>
      <c r="B254" s="112"/>
      <c r="C254" s="112"/>
      <c r="D254" s="7"/>
      <c r="E254" s="113"/>
      <c r="F254" s="113"/>
      <c r="G254" s="113"/>
      <c r="H254" s="113"/>
      <c r="I254" s="113"/>
      <c r="J254" s="112"/>
      <c r="K254" s="112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112"/>
      <c r="Z254" s="112"/>
    </row>
    <row r="255" spans="1:26">
      <c r="A255" s="112"/>
      <c r="B255" s="112"/>
      <c r="C255" s="112"/>
      <c r="D255" s="7"/>
      <c r="E255" s="113"/>
      <c r="F255" s="113"/>
      <c r="G255" s="113"/>
      <c r="H255" s="113"/>
      <c r="I255" s="113"/>
      <c r="J255" s="112"/>
      <c r="K255" s="112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112"/>
      <c r="Z255" s="112"/>
    </row>
    <row r="256" spans="1:26">
      <c r="A256" s="112"/>
      <c r="B256" s="112"/>
      <c r="C256" s="112"/>
      <c r="D256" s="7"/>
      <c r="E256" s="113"/>
      <c r="F256" s="113"/>
      <c r="G256" s="113"/>
      <c r="H256" s="113"/>
      <c r="I256" s="113"/>
      <c r="J256" s="112"/>
      <c r="K256" s="112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112"/>
      <c r="Z256" s="112"/>
    </row>
    <row r="257" spans="1:26">
      <c r="A257" s="112"/>
      <c r="B257" s="112"/>
      <c r="C257" s="112"/>
      <c r="D257" s="7"/>
      <c r="E257" s="113"/>
      <c r="F257" s="113"/>
      <c r="G257" s="113"/>
      <c r="H257" s="113"/>
      <c r="I257" s="113"/>
      <c r="J257" s="112"/>
      <c r="K257" s="112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112"/>
      <c r="Z257" s="112"/>
    </row>
    <row r="258" spans="1:26">
      <c r="A258" s="112"/>
      <c r="B258" s="112"/>
      <c r="C258" s="112"/>
      <c r="D258" s="7"/>
      <c r="E258" s="113"/>
      <c r="F258" s="113"/>
      <c r="G258" s="113"/>
      <c r="H258" s="113"/>
      <c r="I258" s="113"/>
      <c r="J258" s="112"/>
      <c r="K258" s="112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112"/>
      <c r="Z258" s="112"/>
    </row>
    <row r="259" spans="1:26">
      <c r="A259" s="112"/>
      <c r="B259" s="112"/>
      <c r="C259" s="112"/>
      <c r="D259" s="7"/>
      <c r="E259" s="113"/>
      <c r="F259" s="113"/>
      <c r="G259" s="113"/>
      <c r="H259" s="113"/>
      <c r="I259" s="113"/>
      <c r="J259" s="112"/>
      <c r="K259" s="112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112"/>
      <c r="Z259" s="112"/>
    </row>
    <row r="260" spans="1:26">
      <c r="A260" s="112"/>
      <c r="B260" s="112"/>
      <c r="C260" s="112"/>
      <c r="D260" s="7"/>
      <c r="E260" s="113"/>
      <c r="F260" s="113"/>
      <c r="G260" s="113"/>
      <c r="H260" s="113"/>
      <c r="I260" s="113"/>
      <c r="J260" s="112"/>
      <c r="K260" s="112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112"/>
      <c r="Z260" s="112"/>
    </row>
    <row r="261" spans="1:26">
      <c r="A261" s="112"/>
      <c r="B261" s="112"/>
      <c r="C261" s="112"/>
      <c r="D261" s="7"/>
      <c r="E261" s="113"/>
      <c r="F261" s="113"/>
      <c r="G261" s="113"/>
      <c r="H261" s="113"/>
      <c r="I261" s="113"/>
      <c r="J261" s="112"/>
      <c r="K261" s="112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112"/>
      <c r="Z261" s="112"/>
    </row>
    <row r="262" spans="1:26">
      <c r="A262" s="112"/>
      <c r="B262" s="112"/>
      <c r="C262" s="112"/>
      <c r="D262" s="7"/>
      <c r="E262" s="113"/>
      <c r="F262" s="113"/>
      <c r="G262" s="113"/>
      <c r="H262" s="113"/>
      <c r="I262" s="113"/>
      <c r="J262" s="112"/>
      <c r="K262" s="112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112"/>
      <c r="Z262" s="112"/>
    </row>
    <row r="263" spans="1:26">
      <c r="A263" s="112"/>
      <c r="B263" s="112"/>
      <c r="C263" s="112"/>
      <c r="D263" s="7"/>
      <c r="E263" s="113"/>
      <c r="F263" s="113"/>
      <c r="G263" s="113"/>
      <c r="H263" s="113"/>
      <c r="I263" s="113"/>
      <c r="J263" s="112"/>
      <c r="K263" s="112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112"/>
      <c r="Z263" s="112"/>
    </row>
    <row r="264" spans="1:26">
      <c r="A264" s="112"/>
      <c r="B264" s="112"/>
      <c r="C264" s="112"/>
      <c r="D264" s="7"/>
      <c r="E264" s="113"/>
      <c r="F264" s="113"/>
      <c r="G264" s="113"/>
      <c r="H264" s="113"/>
      <c r="I264" s="113"/>
      <c r="J264" s="112"/>
      <c r="K264" s="112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112"/>
      <c r="Z264" s="112"/>
    </row>
    <row r="265" spans="1:26">
      <c r="A265" s="112"/>
      <c r="B265" s="112"/>
      <c r="C265" s="112"/>
      <c r="D265" s="7"/>
      <c r="E265" s="113"/>
      <c r="F265" s="113"/>
      <c r="G265" s="113"/>
      <c r="H265" s="113"/>
      <c r="I265" s="113"/>
      <c r="J265" s="112"/>
      <c r="K265" s="112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112"/>
      <c r="Z265" s="112"/>
    </row>
    <row r="266" spans="1:26">
      <c r="A266" s="112"/>
      <c r="B266" s="112"/>
      <c r="C266" s="112"/>
      <c r="D266" s="7"/>
      <c r="E266" s="113"/>
      <c r="F266" s="113"/>
      <c r="G266" s="113"/>
      <c r="H266" s="113"/>
      <c r="I266" s="113"/>
      <c r="J266" s="112"/>
      <c r="K266" s="112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112"/>
      <c r="Z266" s="112"/>
    </row>
    <row r="267" spans="1:26">
      <c r="A267" s="112"/>
      <c r="B267" s="112"/>
      <c r="C267" s="112"/>
      <c r="D267" s="7"/>
      <c r="E267" s="113"/>
      <c r="F267" s="113"/>
      <c r="G267" s="113"/>
      <c r="H267" s="113"/>
      <c r="I267" s="113"/>
      <c r="J267" s="112"/>
      <c r="K267" s="112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112"/>
      <c r="Z267" s="112"/>
    </row>
    <row r="268" spans="1:26">
      <c r="A268" s="112"/>
      <c r="B268" s="112"/>
      <c r="C268" s="112"/>
      <c r="D268" s="7"/>
      <c r="E268" s="113"/>
      <c r="F268" s="113"/>
      <c r="G268" s="113"/>
      <c r="H268" s="113"/>
      <c r="I268" s="113"/>
      <c r="J268" s="112"/>
      <c r="K268" s="112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112"/>
      <c r="Z268" s="112"/>
    </row>
    <row r="269" spans="1:26">
      <c r="A269" s="112"/>
      <c r="B269" s="112"/>
      <c r="C269" s="112"/>
      <c r="D269" s="7"/>
      <c r="E269" s="113"/>
      <c r="F269" s="113"/>
      <c r="G269" s="113"/>
      <c r="H269" s="113"/>
      <c r="I269" s="113"/>
      <c r="J269" s="112"/>
      <c r="K269" s="112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112"/>
      <c r="Z269" s="112"/>
    </row>
    <row r="270" spans="1:26">
      <c r="A270" s="112"/>
      <c r="B270" s="112"/>
      <c r="C270" s="112"/>
      <c r="D270" s="7"/>
      <c r="E270" s="113"/>
      <c r="F270" s="113"/>
      <c r="G270" s="113"/>
      <c r="H270" s="113"/>
      <c r="I270" s="113"/>
      <c r="J270" s="112"/>
      <c r="K270" s="112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112"/>
      <c r="Z270" s="112"/>
    </row>
    <row r="271" spans="1:26">
      <c r="A271" s="112"/>
      <c r="B271" s="112"/>
      <c r="C271" s="112"/>
      <c r="D271" s="7"/>
      <c r="E271" s="113"/>
      <c r="F271" s="113"/>
      <c r="G271" s="113"/>
      <c r="H271" s="113"/>
      <c r="I271" s="113"/>
      <c r="J271" s="112"/>
      <c r="K271" s="112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112"/>
      <c r="Z271" s="112"/>
    </row>
    <row r="272" spans="1:26">
      <c r="A272" s="112"/>
      <c r="B272" s="112"/>
      <c r="C272" s="112"/>
      <c r="D272" s="7"/>
      <c r="E272" s="113"/>
      <c r="F272" s="113"/>
      <c r="G272" s="113"/>
      <c r="H272" s="113"/>
      <c r="I272" s="113"/>
      <c r="J272" s="112"/>
      <c r="K272" s="112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112"/>
      <c r="Z272" s="112"/>
    </row>
    <row r="273" spans="1:26">
      <c r="A273" s="112"/>
      <c r="B273" s="112"/>
      <c r="C273" s="112"/>
      <c r="D273" s="7"/>
      <c r="E273" s="113"/>
      <c r="F273" s="113"/>
      <c r="G273" s="113"/>
      <c r="H273" s="113"/>
      <c r="I273" s="113"/>
      <c r="J273" s="112"/>
      <c r="K273" s="112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112"/>
      <c r="Z273" s="112"/>
    </row>
    <row r="274" spans="1:26">
      <c r="A274" s="112"/>
      <c r="B274" s="112"/>
      <c r="C274" s="112"/>
      <c r="D274" s="7"/>
      <c r="E274" s="113"/>
      <c r="F274" s="113"/>
      <c r="G274" s="113"/>
      <c r="H274" s="113"/>
      <c r="I274" s="113"/>
      <c r="J274" s="112"/>
      <c r="K274" s="112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112"/>
      <c r="Z274" s="112"/>
    </row>
    <row r="275" spans="1:26">
      <c r="A275" s="112"/>
      <c r="B275" s="112"/>
      <c r="C275" s="112"/>
      <c r="D275" s="7"/>
      <c r="E275" s="113"/>
      <c r="F275" s="113"/>
      <c r="G275" s="113"/>
      <c r="H275" s="113"/>
      <c r="I275" s="113"/>
      <c r="J275" s="112"/>
      <c r="K275" s="112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112"/>
      <c r="Z275" s="112"/>
    </row>
    <row r="276" spans="1:26">
      <c r="A276" s="112"/>
      <c r="B276" s="112"/>
      <c r="C276" s="112"/>
      <c r="D276" s="7"/>
      <c r="E276" s="113"/>
      <c r="F276" s="113"/>
      <c r="G276" s="113"/>
      <c r="H276" s="113"/>
      <c r="I276" s="113"/>
      <c r="J276" s="112"/>
      <c r="K276" s="112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112"/>
      <c r="Z276" s="112"/>
    </row>
    <row r="277" spans="1:26">
      <c r="A277" s="112"/>
      <c r="B277" s="112"/>
      <c r="C277" s="112"/>
      <c r="D277" s="7"/>
      <c r="E277" s="113"/>
      <c r="F277" s="113"/>
      <c r="G277" s="113"/>
      <c r="H277" s="113"/>
      <c r="I277" s="113"/>
      <c r="J277" s="112"/>
      <c r="K277" s="112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112"/>
      <c r="Z277" s="112"/>
    </row>
    <row r="278" spans="1:26">
      <c r="A278" s="112"/>
      <c r="B278" s="112"/>
      <c r="C278" s="112"/>
      <c r="D278" s="7"/>
      <c r="E278" s="113"/>
      <c r="F278" s="113"/>
      <c r="G278" s="113"/>
      <c r="H278" s="113"/>
      <c r="I278" s="113"/>
      <c r="J278" s="112"/>
      <c r="K278" s="112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112"/>
      <c r="Z278" s="112"/>
    </row>
    <row r="279" spans="1:26">
      <c r="A279" s="112"/>
      <c r="B279" s="112"/>
      <c r="C279" s="112"/>
      <c r="D279" s="7"/>
      <c r="E279" s="113"/>
      <c r="F279" s="113"/>
      <c r="G279" s="113"/>
      <c r="H279" s="113"/>
      <c r="I279" s="113"/>
      <c r="J279" s="112"/>
      <c r="K279" s="112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112"/>
      <c r="Z279" s="112"/>
    </row>
    <row r="280" spans="1:26">
      <c r="A280" s="112"/>
      <c r="B280" s="112"/>
      <c r="C280" s="112"/>
      <c r="D280" s="7"/>
      <c r="E280" s="113"/>
      <c r="F280" s="113"/>
      <c r="G280" s="113"/>
      <c r="H280" s="113"/>
      <c r="I280" s="113"/>
      <c r="J280" s="112"/>
      <c r="K280" s="112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112"/>
      <c r="Z280" s="112"/>
    </row>
    <row r="281" spans="1:26">
      <c r="A281" s="112"/>
      <c r="B281" s="112"/>
      <c r="C281" s="112"/>
      <c r="D281" s="7"/>
      <c r="E281" s="113"/>
      <c r="F281" s="113"/>
      <c r="G281" s="113"/>
      <c r="H281" s="113"/>
      <c r="I281" s="113"/>
      <c r="J281" s="112"/>
      <c r="K281" s="112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112"/>
      <c r="Z281" s="112"/>
    </row>
    <row r="282" spans="1:26">
      <c r="A282" s="112"/>
      <c r="B282" s="112"/>
      <c r="C282" s="112"/>
      <c r="D282" s="7"/>
      <c r="E282" s="113"/>
      <c r="F282" s="113"/>
      <c r="G282" s="113"/>
      <c r="H282" s="113"/>
      <c r="I282" s="113"/>
      <c r="J282" s="112"/>
      <c r="K282" s="112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112"/>
      <c r="Z282" s="112"/>
    </row>
    <row r="283" spans="1:26">
      <c r="A283" s="112"/>
      <c r="B283" s="112"/>
      <c r="C283" s="112"/>
      <c r="D283" s="7"/>
      <c r="E283" s="113"/>
      <c r="F283" s="113"/>
      <c r="G283" s="113"/>
      <c r="H283" s="113"/>
      <c r="I283" s="113"/>
      <c r="J283" s="112"/>
      <c r="K283" s="112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112"/>
      <c r="Z283" s="112"/>
    </row>
    <row r="284" spans="1:26">
      <c r="A284" s="112"/>
      <c r="B284" s="112"/>
      <c r="C284" s="112"/>
      <c r="D284" s="7"/>
      <c r="E284" s="113"/>
      <c r="F284" s="113"/>
      <c r="G284" s="113"/>
      <c r="H284" s="113"/>
      <c r="I284" s="113"/>
      <c r="J284" s="112"/>
      <c r="K284" s="112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112"/>
      <c r="Z284" s="112"/>
    </row>
    <row r="285" spans="1:26">
      <c r="A285" s="112"/>
      <c r="B285" s="112"/>
      <c r="C285" s="112"/>
      <c r="D285" s="7"/>
      <c r="E285" s="113"/>
      <c r="F285" s="113"/>
      <c r="G285" s="113"/>
      <c r="H285" s="113"/>
      <c r="I285" s="113"/>
      <c r="J285" s="112"/>
      <c r="K285" s="112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112"/>
      <c r="Z285" s="112"/>
    </row>
    <row r="286" spans="1:26">
      <c r="A286" s="112"/>
      <c r="B286" s="112"/>
      <c r="C286" s="112"/>
      <c r="D286" s="7"/>
      <c r="E286" s="113"/>
      <c r="F286" s="113"/>
      <c r="G286" s="113"/>
      <c r="H286" s="113"/>
      <c r="I286" s="113"/>
      <c r="J286" s="112"/>
      <c r="K286" s="112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112"/>
      <c r="Z286" s="112"/>
    </row>
    <row r="287" spans="1:26">
      <c r="A287" s="112"/>
      <c r="B287" s="112"/>
      <c r="C287" s="112"/>
      <c r="D287" s="7"/>
      <c r="E287" s="113"/>
      <c r="F287" s="113"/>
      <c r="G287" s="113"/>
      <c r="H287" s="113"/>
      <c r="I287" s="113"/>
      <c r="J287" s="112"/>
      <c r="K287" s="112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112"/>
      <c r="Z287" s="112"/>
    </row>
    <row r="288" spans="1:26">
      <c r="A288" s="112"/>
      <c r="B288" s="112"/>
      <c r="C288" s="112"/>
      <c r="D288" s="7"/>
      <c r="E288" s="113"/>
      <c r="F288" s="113"/>
      <c r="G288" s="113"/>
      <c r="H288" s="113"/>
      <c r="I288" s="113"/>
      <c r="J288" s="112"/>
      <c r="K288" s="112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112"/>
      <c r="Z288" s="112"/>
    </row>
    <row r="289" spans="1:26">
      <c r="A289" s="112"/>
      <c r="B289" s="112"/>
      <c r="C289" s="112"/>
      <c r="D289" s="7"/>
      <c r="E289" s="113"/>
      <c r="F289" s="113"/>
      <c r="G289" s="113"/>
      <c r="H289" s="113"/>
      <c r="I289" s="113"/>
      <c r="J289" s="112"/>
      <c r="K289" s="112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112"/>
      <c r="Z289" s="112"/>
    </row>
    <row r="290" spans="1:26">
      <c r="A290" s="112"/>
      <c r="B290" s="112"/>
      <c r="C290" s="112"/>
      <c r="D290" s="7"/>
      <c r="E290" s="113"/>
      <c r="F290" s="113"/>
      <c r="G290" s="113"/>
      <c r="H290" s="113"/>
      <c r="I290" s="113"/>
      <c r="J290" s="112"/>
      <c r="K290" s="112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112"/>
      <c r="Z290" s="112"/>
    </row>
    <row r="291" spans="1:26">
      <c r="A291" s="112"/>
      <c r="B291" s="112"/>
      <c r="C291" s="112"/>
      <c r="D291" s="7"/>
      <c r="E291" s="113"/>
      <c r="F291" s="113"/>
      <c r="G291" s="113"/>
      <c r="H291" s="113"/>
      <c r="I291" s="113"/>
      <c r="J291" s="112"/>
      <c r="K291" s="112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112"/>
      <c r="Z291" s="112"/>
    </row>
    <row r="292" spans="1:26">
      <c r="A292" s="112"/>
      <c r="B292" s="112"/>
      <c r="C292" s="112"/>
      <c r="D292" s="7"/>
      <c r="E292" s="113"/>
      <c r="F292" s="113"/>
      <c r="G292" s="113"/>
      <c r="H292" s="113"/>
      <c r="I292" s="113"/>
      <c r="J292" s="112"/>
      <c r="K292" s="112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112"/>
      <c r="Z292" s="112"/>
    </row>
    <row r="293" spans="1:26">
      <c r="A293" s="112"/>
      <c r="B293" s="112"/>
      <c r="C293" s="112"/>
      <c r="D293" s="7"/>
      <c r="E293" s="113"/>
      <c r="F293" s="113"/>
      <c r="G293" s="113"/>
      <c r="H293" s="113"/>
      <c r="I293" s="113"/>
      <c r="J293" s="112"/>
      <c r="K293" s="112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112"/>
      <c r="Z293" s="112"/>
    </row>
    <row r="294" spans="1:26">
      <c r="A294" s="112"/>
      <c r="B294" s="112"/>
      <c r="C294" s="112"/>
      <c r="D294" s="7"/>
      <c r="E294" s="113"/>
      <c r="F294" s="113"/>
      <c r="G294" s="113"/>
      <c r="H294" s="113"/>
      <c r="I294" s="113"/>
      <c r="J294" s="112"/>
      <c r="K294" s="112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112"/>
      <c r="Z294" s="112"/>
    </row>
    <row r="295" spans="1:26">
      <c r="A295" s="112"/>
      <c r="B295" s="112"/>
      <c r="C295" s="112"/>
      <c r="D295" s="7"/>
      <c r="E295" s="113"/>
      <c r="F295" s="113"/>
      <c r="G295" s="113"/>
      <c r="H295" s="113"/>
      <c r="I295" s="113"/>
      <c r="J295" s="112"/>
      <c r="K295" s="112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112"/>
      <c r="Z295" s="112"/>
    </row>
    <row r="296" spans="1:26">
      <c r="A296" s="112"/>
      <c r="B296" s="112"/>
      <c r="C296" s="112"/>
      <c r="D296" s="7"/>
      <c r="E296" s="113"/>
      <c r="F296" s="113"/>
      <c r="G296" s="113"/>
      <c r="H296" s="113"/>
      <c r="I296" s="113"/>
      <c r="J296" s="112"/>
      <c r="K296" s="112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112"/>
      <c r="Z296" s="112"/>
    </row>
    <row r="297" spans="1:26">
      <c r="A297" s="112"/>
      <c r="B297" s="112"/>
      <c r="C297" s="112"/>
      <c r="D297" s="7"/>
      <c r="E297" s="113"/>
      <c r="F297" s="113"/>
      <c r="G297" s="113"/>
      <c r="H297" s="113"/>
      <c r="I297" s="113"/>
      <c r="J297" s="112"/>
      <c r="K297" s="112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112"/>
      <c r="Z297" s="112"/>
    </row>
    <row r="298" spans="1:26">
      <c r="A298" s="112"/>
      <c r="B298" s="112"/>
      <c r="C298" s="112"/>
      <c r="D298" s="7"/>
      <c r="E298" s="113"/>
      <c r="F298" s="113"/>
      <c r="G298" s="113"/>
      <c r="H298" s="113"/>
      <c r="I298" s="113"/>
      <c r="J298" s="112"/>
      <c r="K298" s="112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112"/>
      <c r="Z298" s="112"/>
    </row>
    <row r="299" spans="1:26">
      <c r="A299" s="112"/>
      <c r="B299" s="112"/>
      <c r="C299" s="112"/>
      <c r="D299" s="7"/>
      <c r="E299" s="113"/>
      <c r="F299" s="113"/>
      <c r="G299" s="113"/>
      <c r="H299" s="113"/>
      <c r="I299" s="113"/>
      <c r="J299" s="112"/>
      <c r="K299" s="112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112"/>
      <c r="Z299" s="112"/>
    </row>
    <row r="300" spans="1:26">
      <c r="A300" s="112"/>
      <c r="B300" s="112"/>
      <c r="C300" s="112"/>
      <c r="D300" s="7"/>
      <c r="E300" s="113"/>
      <c r="F300" s="113"/>
      <c r="G300" s="113"/>
      <c r="H300" s="113"/>
      <c r="I300" s="113"/>
      <c r="J300" s="112"/>
      <c r="K300" s="112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112"/>
      <c r="Z300" s="112"/>
    </row>
    <row r="301" spans="1:26">
      <c r="A301" s="112"/>
      <c r="B301" s="112"/>
      <c r="C301" s="112"/>
      <c r="D301" s="7"/>
      <c r="E301" s="113"/>
      <c r="F301" s="113"/>
      <c r="G301" s="113"/>
      <c r="H301" s="113"/>
      <c r="I301" s="113"/>
      <c r="J301" s="112"/>
      <c r="K301" s="112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112"/>
      <c r="Z301" s="112"/>
    </row>
    <row r="302" spans="1:26">
      <c r="A302" s="112"/>
      <c r="B302" s="112"/>
      <c r="C302" s="112"/>
      <c r="D302" s="7"/>
      <c r="E302" s="113"/>
      <c r="F302" s="113"/>
      <c r="G302" s="113"/>
      <c r="H302" s="113"/>
      <c r="I302" s="113"/>
      <c r="J302" s="112"/>
      <c r="K302" s="112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112"/>
      <c r="Z302" s="112"/>
    </row>
    <row r="303" spans="1:26">
      <c r="A303" s="112"/>
      <c r="B303" s="112"/>
      <c r="C303" s="112"/>
      <c r="D303" s="7"/>
      <c r="E303" s="113"/>
      <c r="F303" s="113"/>
      <c r="G303" s="113"/>
      <c r="H303" s="113"/>
      <c r="I303" s="113"/>
      <c r="J303" s="112"/>
      <c r="K303" s="112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112"/>
      <c r="Z303" s="112"/>
    </row>
    <row r="304" spans="1:26">
      <c r="A304" s="112"/>
      <c r="B304" s="112"/>
      <c r="C304" s="112"/>
      <c r="D304" s="7"/>
      <c r="E304" s="113"/>
      <c r="F304" s="113"/>
      <c r="G304" s="113"/>
      <c r="H304" s="113"/>
      <c r="I304" s="113"/>
      <c r="J304" s="112"/>
      <c r="K304" s="112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112"/>
      <c r="Z304" s="112"/>
    </row>
    <row r="305" spans="1:26">
      <c r="A305" s="112"/>
      <c r="B305" s="112"/>
      <c r="C305" s="112"/>
      <c r="D305" s="7"/>
      <c r="E305" s="113"/>
      <c r="F305" s="113"/>
      <c r="G305" s="113"/>
      <c r="H305" s="113"/>
      <c r="I305" s="113"/>
      <c r="J305" s="112"/>
      <c r="K305" s="112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112"/>
      <c r="Z305" s="112"/>
    </row>
    <row r="306" spans="1:26">
      <c r="A306" s="112"/>
      <c r="B306" s="112"/>
      <c r="C306" s="112"/>
      <c r="D306" s="7"/>
      <c r="E306" s="113"/>
      <c r="F306" s="113"/>
      <c r="G306" s="113"/>
      <c r="H306" s="113"/>
      <c r="I306" s="113"/>
      <c r="J306" s="112"/>
      <c r="K306" s="112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112"/>
      <c r="Z306" s="112"/>
    </row>
    <row r="307" spans="1:26">
      <c r="A307" s="112"/>
      <c r="B307" s="112"/>
      <c r="C307" s="112"/>
      <c r="D307" s="7"/>
      <c r="E307" s="113"/>
      <c r="F307" s="113"/>
      <c r="G307" s="113"/>
      <c r="H307" s="113"/>
      <c r="I307" s="113"/>
      <c r="J307" s="112"/>
      <c r="K307" s="112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112"/>
      <c r="Z307" s="112"/>
    </row>
    <row r="308" spans="1:26">
      <c r="A308" s="112"/>
      <c r="B308" s="112"/>
      <c r="C308" s="112"/>
      <c r="D308" s="7"/>
      <c r="E308" s="113"/>
      <c r="F308" s="113"/>
      <c r="G308" s="113"/>
      <c r="H308" s="113"/>
      <c r="I308" s="113"/>
      <c r="J308" s="112"/>
      <c r="K308" s="112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112"/>
      <c r="Z308" s="112"/>
    </row>
    <row r="309" spans="1:26">
      <c r="A309" s="112"/>
      <c r="B309" s="112"/>
      <c r="C309" s="112"/>
      <c r="D309" s="7"/>
      <c r="E309" s="113"/>
      <c r="F309" s="113"/>
      <c r="G309" s="113"/>
      <c r="H309" s="113"/>
      <c r="I309" s="113"/>
      <c r="J309" s="112"/>
      <c r="K309" s="112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112"/>
      <c r="Z309" s="112"/>
    </row>
    <row r="310" spans="1:26">
      <c r="A310" s="112"/>
      <c r="B310" s="112"/>
      <c r="C310" s="112"/>
      <c r="D310" s="7"/>
      <c r="E310" s="113"/>
      <c r="F310" s="113"/>
      <c r="G310" s="113"/>
      <c r="H310" s="113"/>
      <c r="I310" s="113"/>
      <c r="J310" s="112"/>
      <c r="K310" s="112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112"/>
      <c r="Z310" s="112"/>
    </row>
    <row r="311" spans="1:26">
      <c r="A311" s="112"/>
      <c r="B311" s="112"/>
      <c r="C311" s="112"/>
      <c r="D311" s="7"/>
      <c r="E311" s="113"/>
      <c r="F311" s="113"/>
      <c r="G311" s="113"/>
      <c r="H311" s="113"/>
      <c r="I311" s="113"/>
      <c r="J311" s="112"/>
      <c r="K311" s="112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112"/>
      <c r="Z311" s="112"/>
    </row>
    <row r="312" spans="1:26">
      <c r="A312" s="112"/>
      <c r="B312" s="112"/>
      <c r="C312" s="112"/>
      <c r="D312" s="7"/>
      <c r="E312" s="113"/>
      <c r="F312" s="113"/>
      <c r="G312" s="113"/>
      <c r="H312" s="113"/>
      <c r="I312" s="113"/>
      <c r="J312" s="112"/>
      <c r="K312" s="112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112"/>
      <c r="Z312" s="112"/>
    </row>
    <row r="313" spans="1:26">
      <c r="A313" s="112"/>
      <c r="B313" s="112"/>
      <c r="C313" s="112"/>
      <c r="D313" s="7"/>
      <c r="E313" s="113"/>
      <c r="F313" s="113"/>
      <c r="G313" s="113"/>
      <c r="H313" s="113"/>
      <c r="I313" s="113"/>
      <c r="J313" s="112"/>
      <c r="K313" s="112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112"/>
      <c r="Z313" s="112"/>
    </row>
    <row r="314" spans="1:26">
      <c r="A314" s="112"/>
      <c r="B314" s="112"/>
      <c r="C314" s="112"/>
      <c r="D314" s="7"/>
      <c r="E314" s="113"/>
      <c r="F314" s="113"/>
      <c r="G314" s="113"/>
      <c r="H314" s="113"/>
      <c r="I314" s="113"/>
      <c r="J314" s="112"/>
      <c r="K314" s="112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112"/>
      <c r="Z314" s="112"/>
    </row>
    <row r="315" spans="1:26">
      <c r="A315" s="112"/>
      <c r="B315" s="112"/>
      <c r="C315" s="112"/>
      <c r="D315" s="7"/>
      <c r="E315" s="113"/>
      <c r="F315" s="113"/>
      <c r="G315" s="113"/>
      <c r="H315" s="113"/>
      <c r="I315" s="113"/>
      <c r="J315" s="112"/>
      <c r="K315" s="112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112"/>
      <c r="Z315" s="112"/>
    </row>
    <row r="316" spans="1:26">
      <c r="A316" s="112"/>
      <c r="B316" s="112"/>
      <c r="C316" s="112"/>
      <c r="D316" s="7"/>
      <c r="E316" s="113"/>
      <c r="F316" s="113"/>
      <c r="G316" s="113"/>
      <c r="H316" s="113"/>
      <c r="I316" s="113"/>
      <c r="J316" s="112"/>
      <c r="K316" s="112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112"/>
      <c r="Z316" s="112"/>
    </row>
    <row r="317" spans="1:26">
      <c r="A317" s="112"/>
      <c r="B317" s="112"/>
      <c r="C317" s="112"/>
      <c r="D317" s="7"/>
      <c r="E317" s="113"/>
      <c r="F317" s="113"/>
      <c r="G317" s="113"/>
      <c r="H317" s="113"/>
      <c r="I317" s="113"/>
      <c r="J317" s="112"/>
      <c r="K317" s="112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112"/>
      <c r="Z317" s="112"/>
    </row>
    <row r="318" spans="1:26">
      <c r="A318" s="112"/>
      <c r="B318" s="112"/>
      <c r="C318" s="112"/>
      <c r="D318" s="7"/>
      <c r="E318" s="113"/>
      <c r="F318" s="113"/>
      <c r="G318" s="113"/>
      <c r="H318" s="113"/>
      <c r="I318" s="113"/>
      <c r="J318" s="112"/>
      <c r="K318" s="112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112"/>
      <c r="Z318" s="112"/>
    </row>
    <row r="319" spans="1:26">
      <c r="A319" s="112"/>
      <c r="B319" s="112"/>
      <c r="C319" s="112"/>
      <c r="D319" s="7"/>
      <c r="E319" s="113"/>
      <c r="F319" s="113"/>
      <c r="G319" s="113"/>
      <c r="H319" s="113"/>
      <c r="I319" s="113"/>
      <c r="J319" s="112"/>
      <c r="K319" s="112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112"/>
      <c r="Z319" s="112"/>
    </row>
    <row r="320" spans="1:26">
      <c r="A320" s="112"/>
      <c r="B320" s="112"/>
      <c r="C320" s="112"/>
      <c r="D320" s="7"/>
      <c r="E320" s="113"/>
      <c r="F320" s="113"/>
      <c r="G320" s="113"/>
      <c r="H320" s="113"/>
      <c r="I320" s="113"/>
      <c r="J320" s="112"/>
      <c r="K320" s="112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112"/>
      <c r="Z320" s="112"/>
    </row>
    <row r="321" spans="1:26">
      <c r="A321" s="112"/>
      <c r="B321" s="112"/>
      <c r="C321" s="112"/>
      <c r="D321" s="7"/>
      <c r="E321" s="113"/>
      <c r="F321" s="113"/>
      <c r="G321" s="113"/>
      <c r="H321" s="113"/>
      <c r="I321" s="113"/>
      <c r="J321" s="112"/>
      <c r="K321" s="112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112"/>
      <c r="Z321" s="112"/>
    </row>
    <row r="322" spans="1:26">
      <c r="A322" s="112"/>
      <c r="B322" s="112"/>
      <c r="C322" s="112"/>
      <c r="D322" s="7"/>
      <c r="E322" s="113"/>
      <c r="F322" s="113"/>
      <c r="G322" s="113"/>
      <c r="H322" s="113"/>
      <c r="I322" s="113"/>
      <c r="J322" s="112"/>
      <c r="K322" s="112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112"/>
      <c r="Z322" s="112"/>
    </row>
    <row r="323" spans="1:26">
      <c r="A323" s="112"/>
      <c r="B323" s="112"/>
      <c r="C323" s="112"/>
      <c r="D323" s="7"/>
      <c r="E323" s="113"/>
      <c r="F323" s="113"/>
      <c r="G323" s="113"/>
      <c r="H323" s="113"/>
      <c r="I323" s="113"/>
      <c r="J323" s="112"/>
      <c r="K323" s="112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112"/>
      <c r="Z323" s="112"/>
    </row>
    <row r="324" spans="1:26">
      <c r="A324" s="112"/>
      <c r="B324" s="112"/>
      <c r="C324" s="112"/>
      <c r="D324" s="7"/>
      <c r="E324" s="113"/>
      <c r="F324" s="113"/>
      <c r="G324" s="113"/>
      <c r="H324" s="113"/>
      <c r="I324" s="113"/>
      <c r="J324" s="112"/>
      <c r="K324" s="112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112"/>
      <c r="Z324" s="112"/>
    </row>
    <row r="325" spans="1:26">
      <c r="A325" s="112"/>
      <c r="B325" s="112"/>
      <c r="C325" s="112"/>
      <c r="D325" s="7"/>
      <c r="E325" s="113"/>
      <c r="F325" s="113"/>
      <c r="G325" s="113"/>
      <c r="H325" s="113"/>
      <c r="I325" s="113"/>
      <c r="J325" s="112"/>
      <c r="K325" s="112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112"/>
      <c r="Z325" s="112"/>
    </row>
    <row r="326" spans="1:26">
      <c r="A326" s="112"/>
      <c r="B326" s="112"/>
      <c r="C326" s="112"/>
      <c r="D326" s="7"/>
      <c r="E326" s="113"/>
      <c r="F326" s="113"/>
      <c r="G326" s="113"/>
      <c r="H326" s="113"/>
      <c r="I326" s="113"/>
      <c r="J326" s="112"/>
      <c r="K326" s="112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112"/>
      <c r="Z326" s="112"/>
    </row>
    <row r="327" spans="1:26">
      <c r="A327" s="112"/>
      <c r="B327" s="112"/>
      <c r="C327" s="112"/>
      <c r="D327" s="7"/>
      <c r="E327" s="113"/>
      <c r="F327" s="113"/>
      <c r="G327" s="113"/>
      <c r="H327" s="113"/>
      <c r="I327" s="113"/>
      <c r="J327" s="112"/>
      <c r="K327" s="112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112"/>
      <c r="Z327" s="112"/>
    </row>
    <row r="328" spans="1:26">
      <c r="A328" s="112"/>
      <c r="B328" s="112"/>
      <c r="C328" s="112"/>
      <c r="D328" s="7"/>
      <c r="E328" s="113"/>
      <c r="F328" s="113"/>
      <c r="G328" s="113"/>
      <c r="H328" s="113"/>
      <c r="I328" s="113"/>
      <c r="J328" s="112"/>
      <c r="K328" s="112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112"/>
      <c r="Z328" s="112"/>
    </row>
    <row r="329" spans="1:26">
      <c r="A329" s="112"/>
      <c r="B329" s="112"/>
      <c r="C329" s="112"/>
      <c r="D329" s="7"/>
      <c r="E329" s="113"/>
      <c r="F329" s="113"/>
      <c r="G329" s="113"/>
      <c r="H329" s="113"/>
      <c r="I329" s="113"/>
      <c r="J329" s="112"/>
      <c r="K329" s="112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112"/>
      <c r="Z329" s="112"/>
    </row>
    <row r="330" spans="1:26">
      <c r="A330" s="112"/>
      <c r="B330" s="112"/>
      <c r="C330" s="112"/>
      <c r="D330" s="7"/>
      <c r="E330" s="113"/>
      <c r="F330" s="113"/>
      <c r="G330" s="113"/>
      <c r="H330" s="113"/>
      <c r="I330" s="113"/>
      <c r="J330" s="112"/>
      <c r="K330" s="112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112"/>
      <c r="Z330" s="112"/>
    </row>
    <row r="331" spans="1:26">
      <c r="A331" s="112"/>
      <c r="B331" s="112"/>
      <c r="C331" s="112"/>
      <c r="D331" s="7"/>
      <c r="E331" s="113"/>
      <c r="F331" s="113"/>
      <c r="G331" s="113"/>
      <c r="H331" s="113"/>
      <c r="I331" s="113"/>
      <c r="J331" s="112"/>
      <c r="K331" s="112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112"/>
      <c r="Z331" s="112"/>
    </row>
    <row r="332" spans="1:26">
      <c r="A332" s="112"/>
      <c r="B332" s="112"/>
      <c r="C332" s="112"/>
      <c r="D332" s="7"/>
      <c r="E332" s="113"/>
      <c r="F332" s="113"/>
      <c r="G332" s="113"/>
      <c r="H332" s="113"/>
      <c r="I332" s="113"/>
      <c r="J332" s="112"/>
      <c r="K332" s="112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112"/>
      <c r="Z332" s="112"/>
    </row>
    <row r="333" spans="1:26">
      <c r="A333" s="112"/>
      <c r="B333" s="112"/>
      <c r="C333" s="112"/>
      <c r="D333" s="7"/>
      <c r="E333" s="113"/>
      <c r="F333" s="113"/>
      <c r="G333" s="113"/>
      <c r="H333" s="113"/>
      <c r="I333" s="113"/>
      <c r="J333" s="112"/>
      <c r="K333" s="112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112"/>
      <c r="Z333" s="112"/>
    </row>
    <row r="334" spans="1:26">
      <c r="A334" s="112"/>
      <c r="B334" s="112"/>
      <c r="C334" s="112"/>
      <c r="D334" s="7"/>
      <c r="E334" s="113"/>
      <c r="F334" s="113"/>
      <c r="G334" s="113"/>
      <c r="H334" s="113"/>
      <c r="I334" s="113"/>
      <c r="J334" s="112"/>
      <c r="K334" s="112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112"/>
      <c r="Z334" s="112"/>
    </row>
    <row r="335" spans="1:26">
      <c r="A335" s="112"/>
      <c r="B335" s="112"/>
      <c r="C335" s="112"/>
      <c r="D335" s="7"/>
      <c r="E335" s="113"/>
      <c r="F335" s="113"/>
      <c r="G335" s="113"/>
      <c r="H335" s="113"/>
      <c r="I335" s="113"/>
      <c r="J335" s="112"/>
      <c r="K335" s="112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112"/>
      <c r="Z335" s="112"/>
    </row>
    <row r="336" spans="1:26">
      <c r="A336" s="112"/>
      <c r="B336" s="112"/>
      <c r="C336" s="112"/>
      <c r="D336" s="7"/>
      <c r="E336" s="113"/>
      <c r="F336" s="113"/>
      <c r="G336" s="113"/>
      <c r="H336" s="113"/>
      <c r="I336" s="113"/>
      <c r="J336" s="112"/>
      <c r="K336" s="112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112"/>
      <c r="Z336" s="112"/>
    </row>
    <row r="337" spans="1:26">
      <c r="A337" s="112"/>
      <c r="B337" s="112"/>
      <c r="C337" s="112"/>
      <c r="D337" s="7"/>
      <c r="E337" s="113"/>
      <c r="F337" s="113"/>
      <c r="G337" s="113"/>
      <c r="H337" s="113"/>
      <c r="I337" s="113"/>
      <c r="J337" s="112"/>
      <c r="K337" s="112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112"/>
      <c r="Z337" s="112"/>
    </row>
    <row r="338" spans="1:26">
      <c r="A338" s="112"/>
      <c r="B338" s="112"/>
      <c r="C338" s="112"/>
      <c r="D338" s="7"/>
      <c r="E338" s="113"/>
      <c r="F338" s="113"/>
      <c r="G338" s="113"/>
      <c r="H338" s="113"/>
      <c r="I338" s="113"/>
      <c r="J338" s="112"/>
      <c r="K338" s="112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112"/>
      <c r="Z338" s="112"/>
    </row>
    <row r="339" spans="1:26">
      <c r="A339" s="112"/>
      <c r="B339" s="112"/>
      <c r="C339" s="112"/>
      <c r="D339" s="7"/>
      <c r="E339" s="113"/>
      <c r="F339" s="113"/>
      <c r="G339" s="113"/>
      <c r="H339" s="113"/>
      <c r="I339" s="113"/>
      <c r="J339" s="112"/>
      <c r="K339" s="112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112"/>
      <c r="Z339" s="112"/>
    </row>
    <row r="340" spans="1:26">
      <c r="A340" s="112"/>
      <c r="B340" s="112"/>
      <c r="C340" s="112"/>
      <c r="D340" s="7"/>
      <c r="E340" s="113"/>
      <c r="F340" s="113"/>
      <c r="G340" s="113"/>
      <c r="H340" s="113"/>
      <c r="I340" s="113"/>
      <c r="J340" s="112"/>
      <c r="K340" s="112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112"/>
      <c r="Z340" s="112"/>
    </row>
    <row r="341" spans="1:26">
      <c r="A341" s="112"/>
      <c r="B341" s="112"/>
      <c r="C341" s="112"/>
      <c r="D341" s="7"/>
      <c r="E341" s="113"/>
      <c r="F341" s="113"/>
      <c r="G341" s="113"/>
      <c r="H341" s="113"/>
      <c r="I341" s="113"/>
      <c r="J341" s="112"/>
      <c r="K341" s="112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112"/>
      <c r="Z341" s="112"/>
    </row>
    <row r="342" spans="1:26">
      <c r="A342" s="112"/>
      <c r="B342" s="112"/>
      <c r="C342" s="112"/>
      <c r="D342" s="7"/>
      <c r="E342" s="113"/>
      <c r="F342" s="113"/>
      <c r="G342" s="113"/>
      <c r="H342" s="113"/>
      <c r="I342" s="113"/>
      <c r="J342" s="112"/>
      <c r="K342" s="112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112"/>
      <c r="Z342" s="112"/>
    </row>
    <row r="343" spans="1:26">
      <c r="A343" s="112"/>
      <c r="B343" s="112"/>
      <c r="C343" s="112"/>
      <c r="D343" s="7"/>
      <c r="E343" s="113"/>
      <c r="F343" s="113"/>
      <c r="G343" s="113"/>
      <c r="H343" s="113"/>
      <c r="I343" s="113"/>
      <c r="J343" s="112"/>
      <c r="K343" s="112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112"/>
      <c r="Z343" s="112"/>
    </row>
    <row r="344" spans="1:26">
      <c r="A344" s="112"/>
      <c r="B344" s="112"/>
      <c r="C344" s="112"/>
      <c r="D344" s="7"/>
      <c r="E344" s="113"/>
      <c r="F344" s="113"/>
      <c r="G344" s="113"/>
      <c r="H344" s="113"/>
      <c r="I344" s="113"/>
      <c r="J344" s="112"/>
      <c r="K344" s="112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112"/>
      <c r="Z344" s="112"/>
    </row>
    <row r="345" spans="1:26">
      <c r="A345" s="112"/>
      <c r="B345" s="112"/>
      <c r="C345" s="112"/>
      <c r="D345" s="7"/>
      <c r="E345" s="113"/>
      <c r="F345" s="113"/>
      <c r="G345" s="113"/>
      <c r="H345" s="113"/>
      <c r="I345" s="113"/>
      <c r="J345" s="112"/>
      <c r="K345" s="112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112"/>
      <c r="Z345" s="112"/>
    </row>
    <row r="346" spans="1:26">
      <c r="A346" s="112"/>
      <c r="B346" s="112"/>
      <c r="C346" s="112"/>
      <c r="D346" s="7"/>
      <c r="E346" s="113"/>
      <c r="F346" s="113"/>
      <c r="G346" s="113"/>
      <c r="H346" s="113"/>
      <c r="I346" s="113"/>
      <c r="J346" s="112"/>
      <c r="K346" s="112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112"/>
      <c r="Z346" s="112"/>
    </row>
    <row r="347" spans="1:26">
      <c r="A347" s="112"/>
      <c r="B347" s="112"/>
      <c r="C347" s="112"/>
      <c r="D347" s="7"/>
      <c r="E347" s="113"/>
      <c r="F347" s="113"/>
      <c r="G347" s="113"/>
      <c r="H347" s="113"/>
      <c r="I347" s="113"/>
      <c r="J347" s="112"/>
      <c r="K347" s="112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112"/>
      <c r="Z347" s="112"/>
    </row>
    <row r="348" spans="1:26">
      <c r="A348" s="112"/>
      <c r="B348" s="112"/>
      <c r="C348" s="112"/>
      <c r="D348" s="7"/>
      <c r="E348" s="113"/>
      <c r="F348" s="113"/>
      <c r="G348" s="113"/>
      <c r="H348" s="113"/>
      <c r="I348" s="113"/>
      <c r="J348" s="112"/>
      <c r="K348" s="112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112"/>
      <c r="Z348" s="112"/>
    </row>
    <row r="349" spans="1:26">
      <c r="A349" s="112"/>
      <c r="B349" s="112"/>
      <c r="C349" s="112"/>
      <c r="D349" s="7"/>
      <c r="E349" s="113"/>
      <c r="F349" s="113"/>
      <c r="G349" s="113"/>
      <c r="H349" s="113"/>
      <c r="I349" s="113"/>
      <c r="J349" s="112"/>
      <c r="K349" s="112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112"/>
      <c r="Z349" s="112"/>
    </row>
    <row r="350" spans="1:26">
      <c r="A350" s="112"/>
      <c r="B350" s="112"/>
      <c r="C350" s="112"/>
      <c r="D350" s="7"/>
      <c r="E350" s="113"/>
      <c r="F350" s="113"/>
      <c r="G350" s="113"/>
      <c r="H350" s="113"/>
      <c r="I350" s="113"/>
      <c r="J350" s="112"/>
      <c r="K350" s="112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112"/>
      <c r="Z350" s="112"/>
    </row>
    <row r="351" spans="1:26">
      <c r="A351" s="112"/>
      <c r="B351" s="112"/>
      <c r="C351" s="112"/>
      <c r="D351" s="7"/>
      <c r="E351" s="113"/>
      <c r="F351" s="113"/>
      <c r="G351" s="113"/>
      <c r="H351" s="113"/>
      <c r="I351" s="113"/>
      <c r="J351" s="112"/>
      <c r="K351" s="112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112"/>
      <c r="Z351" s="112"/>
    </row>
    <row r="352" spans="1:26">
      <c r="A352" s="112"/>
      <c r="B352" s="112"/>
      <c r="C352" s="112"/>
      <c r="D352" s="7"/>
      <c r="E352" s="113"/>
      <c r="F352" s="113"/>
      <c r="G352" s="113"/>
      <c r="H352" s="113"/>
      <c r="I352" s="113"/>
      <c r="J352" s="112"/>
      <c r="K352" s="112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112"/>
      <c r="Z352" s="112"/>
    </row>
    <row r="353" spans="1:26">
      <c r="A353" s="112"/>
      <c r="B353" s="112"/>
      <c r="C353" s="112"/>
      <c r="D353" s="7"/>
      <c r="E353" s="113"/>
      <c r="F353" s="113"/>
      <c r="G353" s="113"/>
      <c r="H353" s="113"/>
      <c r="I353" s="113"/>
      <c r="J353" s="112"/>
      <c r="K353" s="112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112"/>
      <c r="Z353" s="112"/>
    </row>
    <row r="354" spans="1:26">
      <c r="A354" s="112"/>
      <c r="B354" s="112"/>
      <c r="C354" s="112"/>
      <c r="D354" s="7"/>
      <c r="E354" s="113"/>
      <c r="F354" s="113"/>
      <c r="G354" s="113"/>
      <c r="H354" s="113"/>
      <c r="I354" s="113"/>
      <c r="J354" s="112"/>
      <c r="K354" s="112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112"/>
      <c r="Z354" s="112"/>
    </row>
    <row r="355" spans="1:26">
      <c r="A355" s="112"/>
      <c r="B355" s="112"/>
      <c r="C355" s="112"/>
      <c r="D355" s="7"/>
      <c r="E355" s="113"/>
      <c r="F355" s="113"/>
      <c r="G355" s="113"/>
      <c r="H355" s="113"/>
      <c r="I355" s="113"/>
      <c r="J355" s="112"/>
      <c r="K355" s="112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112"/>
      <c r="Z355" s="112"/>
    </row>
    <row r="356" spans="1:26">
      <c r="A356" s="112"/>
      <c r="B356" s="112"/>
      <c r="C356" s="112"/>
      <c r="D356" s="7"/>
      <c r="E356" s="113"/>
      <c r="F356" s="113"/>
      <c r="G356" s="113"/>
      <c r="H356" s="113"/>
      <c r="I356" s="113"/>
      <c r="J356" s="112"/>
      <c r="K356" s="112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112"/>
      <c r="Z356" s="112"/>
    </row>
    <row r="357" spans="1:26">
      <c r="A357" s="112"/>
      <c r="B357" s="112"/>
      <c r="C357" s="112"/>
      <c r="D357" s="7"/>
      <c r="E357" s="113"/>
      <c r="F357" s="113"/>
      <c r="G357" s="113"/>
      <c r="H357" s="113"/>
      <c r="I357" s="113"/>
      <c r="J357" s="112"/>
      <c r="K357" s="112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112"/>
      <c r="Z357" s="112"/>
    </row>
    <row r="358" spans="1:26">
      <c r="A358" s="112"/>
      <c r="B358" s="112"/>
      <c r="C358" s="112"/>
      <c r="D358" s="7"/>
      <c r="E358" s="113"/>
      <c r="F358" s="113"/>
      <c r="G358" s="113"/>
      <c r="H358" s="113"/>
      <c r="I358" s="113"/>
      <c r="J358" s="112"/>
      <c r="K358" s="112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112"/>
      <c r="Z358" s="112"/>
    </row>
    <row r="359" spans="1:26">
      <c r="A359" s="112"/>
      <c r="B359" s="112"/>
      <c r="C359" s="112"/>
      <c r="D359" s="7"/>
      <c r="E359" s="113"/>
      <c r="F359" s="113"/>
      <c r="G359" s="113"/>
      <c r="H359" s="113"/>
      <c r="I359" s="113"/>
      <c r="J359" s="112"/>
      <c r="K359" s="112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112"/>
      <c r="Z359" s="112"/>
    </row>
    <row r="360" spans="1:26">
      <c r="A360" s="112"/>
      <c r="B360" s="112"/>
      <c r="C360" s="112"/>
      <c r="D360" s="7"/>
      <c r="E360" s="113"/>
      <c r="F360" s="113"/>
      <c r="G360" s="113"/>
      <c r="H360" s="113"/>
      <c r="I360" s="113"/>
      <c r="J360" s="112"/>
      <c r="K360" s="112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112"/>
      <c r="Z360" s="112"/>
    </row>
    <row r="361" spans="1:26">
      <c r="A361" s="112"/>
      <c r="B361" s="112"/>
      <c r="C361" s="112"/>
      <c r="D361" s="7"/>
      <c r="E361" s="113"/>
      <c r="F361" s="113"/>
      <c r="G361" s="113"/>
      <c r="H361" s="113"/>
      <c r="I361" s="113"/>
      <c r="J361" s="112"/>
      <c r="K361" s="112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112"/>
      <c r="Z361" s="112"/>
    </row>
    <row r="362" spans="1:26">
      <c r="A362" s="112"/>
      <c r="B362" s="112"/>
      <c r="C362" s="112"/>
      <c r="D362" s="7"/>
      <c r="E362" s="113"/>
      <c r="F362" s="113"/>
      <c r="G362" s="113"/>
      <c r="H362" s="113"/>
      <c r="I362" s="113"/>
      <c r="J362" s="112"/>
      <c r="K362" s="112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112"/>
      <c r="Z362" s="112"/>
    </row>
    <row r="363" spans="1:26">
      <c r="A363" s="112"/>
      <c r="B363" s="112"/>
      <c r="C363" s="112"/>
      <c r="D363" s="7"/>
      <c r="E363" s="113"/>
      <c r="F363" s="113"/>
      <c r="G363" s="113"/>
      <c r="H363" s="113"/>
      <c r="I363" s="113"/>
      <c r="J363" s="112"/>
      <c r="K363" s="112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112"/>
      <c r="Z363" s="112"/>
    </row>
    <row r="364" spans="1:26">
      <c r="A364" s="112"/>
      <c r="B364" s="112"/>
      <c r="C364" s="112"/>
      <c r="D364" s="7"/>
      <c r="E364" s="113"/>
      <c r="F364" s="113"/>
      <c r="G364" s="113"/>
      <c r="H364" s="113"/>
      <c r="I364" s="113"/>
      <c r="J364" s="112"/>
      <c r="K364" s="112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112"/>
      <c r="Z364" s="112"/>
    </row>
    <row r="365" spans="1:26">
      <c r="A365" s="112"/>
      <c r="B365" s="112"/>
      <c r="C365" s="112"/>
      <c r="D365" s="7"/>
      <c r="E365" s="113"/>
      <c r="F365" s="113"/>
      <c r="G365" s="113"/>
      <c r="H365" s="113"/>
      <c r="I365" s="113"/>
      <c r="J365" s="112"/>
      <c r="K365" s="112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112"/>
      <c r="Z365" s="112"/>
    </row>
    <row r="366" spans="1:26">
      <c r="A366" s="112"/>
      <c r="B366" s="112"/>
      <c r="C366" s="112"/>
      <c r="D366" s="7"/>
      <c r="E366" s="113"/>
      <c r="F366" s="113"/>
      <c r="G366" s="113"/>
      <c r="H366" s="113"/>
      <c r="I366" s="113"/>
      <c r="J366" s="112"/>
      <c r="K366" s="112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112"/>
      <c r="Z366" s="112"/>
    </row>
    <row r="367" spans="1:26">
      <c r="A367" s="112"/>
      <c r="B367" s="112"/>
      <c r="C367" s="112"/>
      <c r="D367" s="7"/>
      <c r="E367" s="113"/>
      <c r="F367" s="113"/>
      <c r="G367" s="113"/>
      <c r="H367" s="113"/>
      <c r="I367" s="113"/>
      <c r="J367" s="112"/>
      <c r="K367" s="112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112"/>
      <c r="Z367" s="112"/>
    </row>
    <row r="368" spans="1:26">
      <c r="A368" s="112"/>
      <c r="B368" s="112"/>
      <c r="C368" s="112"/>
      <c r="D368" s="7"/>
      <c r="E368" s="113"/>
      <c r="F368" s="113"/>
      <c r="G368" s="113"/>
      <c r="H368" s="113"/>
      <c r="I368" s="113"/>
      <c r="J368" s="112"/>
      <c r="K368" s="112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112"/>
      <c r="Z368" s="112"/>
    </row>
    <row r="369" spans="1:26">
      <c r="A369" s="112"/>
      <c r="B369" s="112"/>
      <c r="C369" s="112"/>
      <c r="D369" s="7"/>
      <c r="E369" s="113"/>
      <c r="F369" s="113"/>
      <c r="G369" s="113"/>
      <c r="H369" s="113"/>
      <c r="I369" s="113"/>
      <c r="J369" s="112"/>
      <c r="K369" s="112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112"/>
      <c r="Z369" s="112"/>
    </row>
    <row r="370" spans="1:26">
      <c r="A370" s="112"/>
      <c r="B370" s="112"/>
      <c r="C370" s="112"/>
      <c r="D370" s="7"/>
      <c r="E370" s="113"/>
      <c r="F370" s="113"/>
      <c r="G370" s="113"/>
      <c r="H370" s="113"/>
      <c r="I370" s="113"/>
      <c r="J370" s="112"/>
      <c r="K370" s="112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112"/>
      <c r="Z370" s="112"/>
    </row>
    <row r="371" spans="1:26">
      <c r="A371" s="112"/>
      <c r="B371" s="112"/>
      <c r="C371" s="112"/>
      <c r="D371" s="7"/>
      <c r="E371" s="113"/>
      <c r="F371" s="113"/>
      <c r="G371" s="113"/>
      <c r="H371" s="113"/>
      <c r="I371" s="113"/>
      <c r="J371" s="112"/>
      <c r="K371" s="112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112"/>
      <c r="Z371" s="112"/>
    </row>
    <row r="372" spans="1:26">
      <c r="A372" s="112"/>
      <c r="B372" s="112"/>
      <c r="C372" s="112"/>
      <c r="D372" s="7"/>
      <c r="E372" s="113"/>
      <c r="F372" s="113"/>
      <c r="G372" s="113"/>
      <c r="H372" s="113"/>
      <c r="I372" s="113"/>
      <c r="J372" s="112"/>
      <c r="K372" s="112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112"/>
      <c r="Z372" s="112"/>
    </row>
    <row r="373" spans="1:26">
      <c r="A373" s="112"/>
      <c r="B373" s="112"/>
      <c r="C373" s="112"/>
      <c r="D373" s="7"/>
      <c r="E373" s="113"/>
      <c r="F373" s="113"/>
      <c r="G373" s="113"/>
      <c r="H373" s="113"/>
      <c r="I373" s="113"/>
      <c r="J373" s="112"/>
      <c r="K373" s="112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112"/>
      <c r="Z373" s="112"/>
    </row>
    <row r="374" spans="1:26">
      <c r="A374" s="112"/>
      <c r="B374" s="112"/>
      <c r="C374" s="112"/>
      <c r="D374" s="7"/>
      <c r="E374" s="113"/>
      <c r="F374" s="113"/>
      <c r="G374" s="113"/>
      <c r="H374" s="113"/>
      <c r="I374" s="113"/>
      <c r="J374" s="112"/>
      <c r="K374" s="112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112"/>
      <c r="Z374" s="112"/>
    </row>
    <row r="375" spans="1:26">
      <c r="A375" s="112"/>
      <c r="B375" s="112"/>
      <c r="C375" s="112"/>
      <c r="D375" s="7"/>
      <c r="E375" s="113"/>
      <c r="F375" s="113"/>
      <c r="G375" s="113"/>
      <c r="H375" s="113"/>
      <c r="I375" s="113"/>
      <c r="J375" s="112"/>
      <c r="K375" s="112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112"/>
      <c r="Z375" s="112"/>
    </row>
    <row r="376" spans="1:26">
      <c r="A376" s="112"/>
      <c r="B376" s="112"/>
      <c r="C376" s="112"/>
      <c r="D376" s="7"/>
      <c r="E376" s="113"/>
      <c r="F376" s="113"/>
      <c r="G376" s="113"/>
      <c r="H376" s="113"/>
      <c r="I376" s="113"/>
      <c r="J376" s="112"/>
      <c r="K376" s="112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112"/>
      <c r="Z376" s="112"/>
    </row>
    <row r="377" spans="1:26">
      <c r="A377" s="112"/>
      <c r="B377" s="112"/>
      <c r="C377" s="112"/>
      <c r="D377" s="7"/>
      <c r="E377" s="113"/>
      <c r="F377" s="113"/>
      <c r="G377" s="113"/>
      <c r="H377" s="113"/>
      <c r="I377" s="113"/>
      <c r="J377" s="112"/>
      <c r="K377" s="112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112"/>
      <c r="Z377" s="112"/>
    </row>
    <row r="378" spans="1:26">
      <c r="A378" s="112"/>
      <c r="B378" s="112"/>
      <c r="C378" s="112"/>
      <c r="D378" s="7"/>
      <c r="E378" s="113"/>
      <c r="F378" s="113"/>
      <c r="G378" s="113"/>
      <c r="H378" s="113"/>
      <c r="I378" s="113"/>
      <c r="J378" s="112"/>
      <c r="K378" s="112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112"/>
      <c r="Z378" s="112"/>
    </row>
    <row r="379" spans="1:26">
      <c r="A379" s="112"/>
      <c r="B379" s="112"/>
      <c r="C379" s="112"/>
      <c r="D379" s="7"/>
      <c r="E379" s="113"/>
      <c r="F379" s="113"/>
      <c r="G379" s="113"/>
      <c r="H379" s="113"/>
      <c r="I379" s="113"/>
      <c r="J379" s="112"/>
      <c r="K379" s="112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112"/>
      <c r="Z379" s="112"/>
    </row>
    <row r="380" spans="1:26">
      <c r="A380" s="112"/>
      <c r="B380" s="112"/>
      <c r="C380" s="112"/>
      <c r="D380" s="7"/>
      <c r="E380" s="113"/>
      <c r="F380" s="113"/>
      <c r="G380" s="113"/>
      <c r="H380" s="113"/>
      <c r="I380" s="113"/>
      <c r="J380" s="112"/>
      <c r="K380" s="112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112"/>
      <c r="Z380" s="112"/>
    </row>
    <row r="381" spans="1:26">
      <c r="A381" s="112"/>
      <c r="B381" s="112"/>
      <c r="C381" s="112"/>
      <c r="D381" s="7"/>
      <c r="E381" s="113"/>
      <c r="F381" s="113"/>
      <c r="G381" s="113"/>
      <c r="H381" s="113"/>
      <c r="I381" s="113"/>
      <c r="J381" s="112"/>
      <c r="K381" s="112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112"/>
      <c r="Z381" s="112"/>
    </row>
    <row r="382" spans="1:26">
      <c r="A382" s="112"/>
      <c r="B382" s="112"/>
      <c r="C382" s="112"/>
      <c r="D382" s="7"/>
      <c r="E382" s="113"/>
      <c r="F382" s="113"/>
      <c r="G382" s="113"/>
      <c r="H382" s="113"/>
      <c r="I382" s="113"/>
      <c r="J382" s="112"/>
      <c r="K382" s="112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112"/>
      <c r="Z382" s="112"/>
    </row>
    <row r="383" spans="1:26">
      <c r="A383" s="112"/>
      <c r="B383" s="112"/>
      <c r="C383" s="112"/>
      <c r="D383" s="7"/>
      <c r="E383" s="113"/>
      <c r="F383" s="113"/>
      <c r="G383" s="113"/>
      <c r="H383" s="113"/>
      <c r="I383" s="113"/>
      <c r="J383" s="112"/>
      <c r="K383" s="112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112"/>
      <c r="Z383" s="112"/>
    </row>
    <row r="384" spans="1:26">
      <c r="A384" s="112"/>
      <c r="B384" s="112"/>
      <c r="C384" s="112"/>
      <c r="D384" s="7"/>
      <c r="E384" s="113"/>
      <c r="F384" s="113"/>
      <c r="G384" s="113"/>
      <c r="H384" s="113"/>
      <c r="I384" s="113"/>
      <c r="J384" s="112"/>
      <c r="K384" s="112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112"/>
      <c r="Z384" s="112"/>
    </row>
    <row r="385" spans="1:26">
      <c r="A385" s="112"/>
      <c r="B385" s="112"/>
      <c r="C385" s="112"/>
      <c r="D385" s="7"/>
      <c r="E385" s="113"/>
      <c r="F385" s="113"/>
      <c r="G385" s="113"/>
      <c r="H385" s="113"/>
      <c r="I385" s="113"/>
      <c r="J385" s="112"/>
      <c r="K385" s="112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112"/>
      <c r="Z385" s="112"/>
    </row>
    <row r="386" spans="1:26">
      <c r="A386" s="112"/>
      <c r="B386" s="112"/>
      <c r="C386" s="112"/>
      <c r="D386" s="7"/>
      <c r="E386" s="113"/>
      <c r="F386" s="113"/>
      <c r="G386" s="113"/>
      <c r="H386" s="113"/>
      <c r="I386" s="113"/>
      <c r="J386" s="112"/>
      <c r="K386" s="112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112"/>
      <c r="Z386" s="112"/>
    </row>
    <row r="387" spans="1:26">
      <c r="A387" s="112"/>
      <c r="B387" s="112"/>
      <c r="C387" s="112"/>
      <c r="D387" s="7"/>
      <c r="E387" s="113"/>
      <c r="F387" s="113"/>
      <c r="G387" s="113"/>
      <c r="H387" s="113"/>
      <c r="I387" s="113"/>
      <c r="J387" s="112"/>
      <c r="K387" s="112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112"/>
      <c r="Z387" s="112"/>
    </row>
    <row r="388" spans="1:26">
      <c r="A388" s="112"/>
      <c r="B388" s="112"/>
      <c r="C388" s="112"/>
      <c r="D388" s="7"/>
      <c r="E388" s="113"/>
      <c r="F388" s="113"/>
      <c r="G388" s="113"/>
      <c r="H388" s="113"/>
      <c r="I388" s="113"/>
      <c r="J388" s="112"/>
      <c r="K388" s="112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112"/>
      <c r="Z388" s="112"/>
    </row>
    <row r="389" spans="1:26">
      <c r="A389" s="112"/>
      <c r="B389" s="112"/>
      <c r="C389" s="112"/>
      <c r="D389" s="7"/>
      <c r="E389" s="113"/>
      <c r="F389" s="113"/>
      <c r="G389" s="113"/>
      <c r="H389" s="113"/>
      <c r="I389" s="113"/>
      <c r="J389" s="112"/>
      <c r="K389" s="112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112"/>
      <c r="Z389" s="112"/>
    </row>
    <row r="390" spans="1:26">
      <c r="A390" s="112"/>
      <c r="B390" s="112"/>
      <c r="C390" s="112"/>
      <c r="D390" s="7"/>
      <c r="E390" s="113"/>
      <c r="F390" s="113"/>
      <c r="G390" s="113"/>
      <c r="H390" s="113"/>
      <c r="I390" s="113"/>
      <c r="J390" s="112"/>
      <c r="K390" s="112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112"/>
      <c r="Z390" s="112"/>
    </row>
    <row r="391" spans="1:26">
      <c r="A391" s="112"/>
      <c r="B391" s="112"/>
      <c r="C391" s="112"/>
      <c r="D391" s="7"/>
      <c r="E391" s="113"/>
      <c r="F391" s="113"/>
      <c r="G391" s="113"/>
      <c r="H391" s="113"/>
      <c r="I391" s="113"/>
      <c r="J391" s="112"/>
      <c r="K391" s="112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112"/>
      <c r="Z391" s="112"/>
    </row>
    <row r="392" spans="1:26">
      <c r="A392" s="112"/>
      <c r="B392" s="112"/>
      <c r="C392" s="112"/>
      <c r="D392" s="7"/>
      <c r="E392" s="113"/>
      <c r="F392" s="113"/>
      <c r="G392" s="113"/>
      <c r="H392" s="113"/>
      <c r="I392" s="113"/>
      <c r="J392" s="112"/>
      <c r="K392" s="112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112"/>
      <c r="Z392" s="112"/>
    </row>
    <row r="393" spans="1:26">
      <c r="A393" s="112"/>
      <c r="B393" s="112"/>
      <c r="C393" s="112"/>
      <c r="D393" s="7"/>
      <c r="E393" s="113"/>
      <c r="F393" s="113"/>
      <c r="G393" s="113"/>
      <c r="H393" s="113"/>
      <c r="I393" s="113"/>
      <c r="J393" s="112"/>
      <c r="K393" s="112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112"/>
      <c r="Z393" s="112"/>
    </row>
    <row r="394" spans="1:26">
      <c r="A394" s="112"/>
      <c r="B394" s="112"/>
      <c r="C394" s="112"/>
      <c r="D394" s="7"/>
      <c r="E394" s="113"/>
      <c r="F394" s="113"/>
      <c r="G394" s="113"/>
      <c r="H394" s="113"/>
      <c r="I394" s="113"/>
      <c r="J394" s="112"/>
      <c r="K394" s="112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112"/>
      <c r="Z394" s="112"/>
    </row>
    <row r="395" spans="1:26">
      <c r="A395" s="112"/>
      <c r="B395" s="112"/>
      <c r="C395" s="112"/>
      <c r="D395" s="7"/>
      <c r="E395" s="113"/>
      <c r="F395" s="113"/>
      <c r="G395" s="113"/>
      <c r="H395" s="113"/>
      <c r="I395" s="113"/>
      <c r="J395" s="112"/>
      <c r="K395" s="112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112"/>
      <c r="Z395" s="112"/>
    </row>
    <row r="396" spans="1:26">
      <c r="A396" s="112"/>
      <c r="B396" s="112"/>
      <c r="C396" s="112"/>
      <c r="D396" s="7"/>
      <c r="E396" s="113"/>
      <c r="F396" s="113"/>
      <c r="G396" s="113"/>
      <c r="H396" s="113"/>
      <c r="I396" s="113"/>
      <c r="J396" s="112"/>
      <c r="K396" s="112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112"/>
      <c r="Z396" s="112"/>
    </row>
    <row r="397" spans="1:26">
      <c r="A397" s="112"/>
      <c r="B397" s="112"/>
      <c r="C397" s="112"/>
      <c r="D397" s="7"/>
      <c r="E397" s="113"/>
      <c r="F397" s="113"/>
      <c r="G397" s="113"/>
      <c r="H397" s="113"/>
      <c r="I397" s="113"/>
      <c r="J397" s="112"/>
      <c r="K397" s="112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112"/>
      <c r="Z397" s="112"/>
    </row>
    <row r="398" spans="1:26">
      <c r="A398" s="112"/>
      <c r="B398" s="112"/>
      <c r="C398" s="112"/>
      <c r="D398" s="7"/>
      <c r="E398" s="113"/>
      <c r="F398" s="113"/>
      <c r="G398" s="113"/>
      <c r="H398" s="113"/>
      <c r="I398" s="113"/>
      <c r="J398" s="112"/>
      <c r="K398" s="112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112"/>
      <c r="Z398" s="112"/>
    </row>
    <row r="399" spans="1:26">
      <c r="A399" s="112"/>
      <c r="B399" s="112"/>
      <c r="C399" s="112"/>
      <c r="D399" s="7"/>
      <c r="E399" s="113"/>
      <c r="F399" s="113"/>
      <c r="G399" s="113"/>
      <c r="H399" s="113"/>
      <c r="I399" s="113"/>
      <c r="J399" s="112"/>
      <c r="K399" s="112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112"/>
      <c r="Z399" s="112"/>
    </row>
    <row r="400" spans="1:26">
      <c r="A400" s="112"/>
      <c r="B400" s="112"/>
      <c r="C400" s="112"/>
      <c r="D400" s="7"/>
      <c r="E400" s="113"/>
      <c r="F400" s="113"/>
      <c r="G400" s="113"/>
      <c r="H400" s="113"/>
      <c r="I400" s="113"/>
      <c r="J400" s="112"/>
      <c r="K400" s="112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112"/>
      <c r="Z400" s="112"/>
    </row>
    <row r="401" spans="1:26">
      <c r="A401" s="112"/>
      <c r="B401" s="112"/>
      <c r="C401" s="112"/>
      <c r="D401" s="7"/>
      <c r="E401" s="113"/>
      <c r="F401" s="113"/>
      <c r="G401" s="113"/>
      <c r="H401" s="113"/>
      <c r="I401" s="113"/>
      <c r="J401" s="112"/>
      <c r="K401" s="112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112"/>
      <c r="Z401" s="112"/>
    </row>
    <row r="402" spans="1:26">
      <c r="A402" s="112"/>
      <c r="B402" s="112"/>
      <c r="C402" s="112"/>
      <c r="D402" s="7"/>
      <c r="E402" s="113"/>
      <c r="F402" s="113"/>
      <c r="G402" s="113"/>
      <c r="H402" s="113"/>
      <c r="I402" s="113"/>
      <c r="J402" s="112"/>
      <c r="K402" s="112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112"/>
      <c r="Z402" s="112"/>
    </row>
    <row r="403" spans="1:26">
      <c r="A403" s="112"/>
      <c r="B403" s="112"/>
      <c r="C403" s="112"/>
      <c r="D403" s="7"/>
      <c r="E403" s="113"/>
      <c r="F403" s="113"/>
      <c r="G403" s="113"/>
      <c r="H403" s="113"/>
      <c r="I403" s="113"/>
      <c r="J403" s="112"/>
      <c r="K403" s="112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112"/>
      <c r="Z403" s="112"/>
    </row>
    <row r="404" spans="1:26">
      <c r="A404" s="112"/>
      <c r="B404" s="112"/>
      <c r="C404" s="112"/>
      <c r="D404" s="7"/>
      <c r="E404" s="113"/>
      <c r="F404" s="113"/>
      <c r="G404" s="113"/>
      <c r="H404" s="113"/>
      <c r="I404" s="113"/>
      <c r="J404" s="112"/>
      <c r="K404" s="112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112"/>
      <c r="Z404" s="112"/>
    </row>
    <row r="405" spans="1:26">
      <c r="A405" s="112"/>
      <c r="B405" s="112"/>
      <c r="C405" s="112"/>
      <c r="D405" s="7"/>
      <c r="E405" s="113"/>
      <c r="F405" s="113"/>
      <c r="G405" s="113"/>
      <c r="H405" s="113"/>
      <c r="I405" s="113"/>
      <c r="J405" s="112"/>
      <c r="K405" s="112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112"/>
      <c r="Z405" s="112"/>
    </row>
    <row r="406" spans="1:26">
      <c r="A406" s="112"/>
      <c r="B406" s="112"/>
      <c r="C406" s="112"/>
      <c r="D406" s="7"/>
      <c r="E406" s="113"/>
      <c r="F406" s="113"/>
      <c r="G406" s="113"/>
      <c r="H406" s="113"/>
      <c r="I406" s="113"/>
      <c r="J406" s="112"/>
      <c r="K406" s="112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112"/>
      <c r="Z406" s="112"/>
    </row>
    <row r="407" spans="1:26">
      <c r="A407" s="112"/>
      <c r="B407" s="112"/>
      <c r="C407" s="112"/>
      <c r="D407" s="7"/>
      <c r="E407" s="113"/>
      <c r="F407" s="113"/>
      <c r="G407" s="113"/>
      <c r="H407" s="113"/>
      <c r="I407" s="113"/>
      <c r="J407" s="112"/>
      <c r="K407" s="112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112"/>
      <c r="Z407" s="112"/>
    </row>
    <row r="408" spans="1:26">
      <c r="A408" s="112"/>
      <c r="B408" s="112"/>
      <c r="C408" s="112"/>
      <c r="D408" s="7"/>
      <c r="E408" s="113"/>
      <c r="F408" s="113"/>
      <c r="G408" s="113"/>
      <c r="H408" s="113"/>
      <c r="I408" s="113"/>
      <c r="J408" s="112"/>
      <c r="K408" s="112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112"/>
      <c r="Z408" s="112"/>
    </row>
    <row r="409" spans="1:26">
      <c r="A409" s="112"/>
      <c r="B409" s="112"/>
      <c r="C409" s="112"/>
      <c r="D409" s="7"/>
      <c r="E409" s="113"/>
      <c r="F409" s="113"/>
      <c r="G409" s="113"/>
      <c r="H409" s="113"/>
      <c r="I409" s="113"/>
      <c r="J409" s="112"/>
      <c r="K409" s="112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112"/>
      <c r="Z409" s="112"/>
    </row>
    <row r="410" spans="1:26">
      <c r="A410" s="112"/>
      <c r="B410" s="112"/>
      <c r="C410" s="112"/>
      <c r="D410" s="7"/>
      <c r="E410" s="113"/>
      <c r="F410" s="113"/>
      <c r="G410" s="113"/>
      <c r="H410" s="113"/>
      <c r="I410" s="113"/>
      <c r="J410" s="112"/>
      <c r="K410" s="112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112"/>
      <c r="Z410" s="112"/>
    </row>
    <row r="411" spans="1:26">
      <c r="A411" s="112"/>
      <c r="B411" s="112"/>
      <c r="C411" s="112"/>
      <c r="D411" s="7"/>
      <c r="E411" s="113"/>
      <c r="F411" s="113"/>
      <c r="G411" s="113"/>
      <c r="H411" s="113"/>
      <c r="I411" s="113"/>
      <c r="J411" s="112"/>
      <c r="K411" s="112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112"/>
      <c r="Z411" s="112"/>
    </row>
    <row r="412" spans="1:26">
      <c r="A412" s="112"/>
      <c r="B412" s="112"/>
      <c r="C412" s="112"/>
      <c r="D412" s="7"/>
      <c r="E412" s="113"/>
      <c r="F412" s="113"/>
      <c r="G412" s="113"/>
      <c r="H412" s="113"/>
      <c r="I412" s="113"/>
      <c r="J412" s="112"/>
      <c r="K412" s="112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112"/>
      <c r="Z412" s="112"/>
    </row>
    <row r="413" spans="1:26">
      <c r="A413" s="112"/>
      <c r="B413" s="112"/>
      <c r="C413" s="112"/>
      <c r="D413" s="7"/>
      <c r="E413" s="113"/>
      <c r="F413" s="113"/>
      <c r="G413" s="113"/>
      <c r="H413" s="113"/>
      <c r="I413" s="113"/>
      <c r="J413" s="112"/>
      <c r="K413" s="112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112"/>
      <c r="Z413" s="112"/>
    </row>
    <row r="414" spans="1:26">
      <c r="A414" s="112"/>
      <c r="B414" s="112"/>
      <c r="C414" s="112"/>
      <c r="D414" s="7"/>
      <c r="E414" s="113"/>
      <c r="F414" s="113"/>
      <c r="G414" s="113"/>
      <c r="H414" s="113"/>
      <c r="I414" s="113"/>
      <c r="J414" s="112"/>
      <c r="K414" s="112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112"/>
      <c r="Z414" s="112"/>
    </row>
    <row r="415" spans="1:26">
      <c r="A415" s="112"/>
      <c r="B415" s="112"/>
      <c r="C415" s="112"/>
      <c r="D415" s="7"/>
      <c r="E415" s="113"/>
      <c r="F415" s="113"/>
      <c r="G415" s="113"/>
      <c r="H415" s="113"/>
      <c r="I415" s="113"/>
      <c r="J415" s="112"/>
      <c r="K415" s="112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112"/>
      <c r="Z415" s="112"/>
    </row>
    <row r="416" spans="1:26">
      <c r="A416" s="112"/>
      <c r="B416" s="112"/>
      <c r="C416" s="112"/>
      <c r="D416" s="7"/>
      <c r="E416" s="113"/>
      <c r="F416" s="113"/>
      <c r="G416" s="113"/>
      <c r="H416" s="113"/>
      <c r="I416" s="113"/>
      <c r="J416" s="112"/>
      <c r="K416" s="112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112"/>
      <c r="Z416" s="112"/>
    </row>
    <row r="417" spans="1:26">
      <c r="A417" s="112"/>
      <c r="B417" s="112"/>
      <c r="C417" s="112"/>
      <c r="D417" s="7"/>
      <c r="E417" s="113"/>
      <c r="F417" s="113"/>
      <c r="G417" s="113"/>
      <c r="H417" s="113"/>
      <c r="I417" s="113"/>
      <c r="J417" s="112"/>
      <c r="K417" s="112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112"/>
      <c r="Z417" s="112"/>
    </row>
    <row r="418" spans="1:26">
      <c r="A418" s="112"/>
      <c r="B418" s="112"/>
      <c r="C418" s="112"/>
      <c r="D418" s="7"/>
      <c r="E418" s="113"/>
      <c r="F418" s="113"/>
      <c r="G418" s="113"/>
      <c r="H418" s="113"/>
      <c r="I418" s="113"/>
      <c r="J418" s="112"/>
      <c r="K418" s="112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112"/>
      <c r="Z418" s="112"/>
    </row>
    <row r="419" spans="1:26">
      <c r="A419" s="112"/>
      <c r="B419" s="112"/>
      <c r="C419" s="112"/>
      <c r="D419" s="7"/>
      <c r="E419" s="113"/>
      <c r="F419" s="113"/>
      <c r="G419" s="113"/>
      <c r="H419" s="113"/>
      <c r="I419" s="113"/>
      <c r="J419" s="112"/>
      <c r="K419" s="112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112"/>
      <c r="Z419" s="112"/>
    </row>
    <row r="420" spans="1:26">
      <c r="A420" s="112"/>
      <c r="B420" s="112"/>
      <c r="C420" s="112"/>
      <c r="D420" s="7"/>
      <c r="E420" s="113"/>
      <c r="F420" s="113"/>
      <c r="G420" s="113"/>
      <c r="H420" s="113"/>
      <c r="I420" s="113"/>
      <c r="J420" s="112"/>
      <c r="K420" s="112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112"/>
      <c r="Z420" s="112"/>
    </row>
    <row r="421" spans="1:26">
      <c r="A421" s="112"/>
      <c r="B421" s="112"/>
      <c r="C421" s="112"/>
      <c r="D421" s="7"/>
      <c r="E421" s="113"/>
      <c r="F421" s="113"/>
      <c r="G421" s="113"/>
      <c r="H421" s="113"/>
      <c r="I421" s="113"/>
      <c r="J421" s="112"/>
      <c r="K421" s="112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112"/>
      <c r="Z421" s="112"/>
    </row>
    <row r="422" spans="1:26">
      <c r="A422" s="112"/>
      <c r="B422" s="112"/>
      <c r="C422" s="112"/>
      <c r="D422" s="7"/>
      <c r="E422" s="113"/>
      <c r="F422" s="113"/>
      <c r="G422" s="113"/>
      <c r="H422" s="113"/>
      <c r="I422" s="113"/>
      <c r="J422" s="112"/>
      <c r="K422" s="112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112"/>
      <c r="Z422" s="112"/>
    </row>
    <row r="423" spans="1:26">
      <c r="A423" s="112"/>
      <c r="B423" s="112"/>
      <c r="C423" s="112"/>
      <c r="D423" s="7"/>
      <c r="E423" s="113"/>
      <c r="F423" s="113"/>
      <c r="G423" s="113"/>
      <c r="H423" s="113"/>
      <c r="I423" s="113"/>
      <c r="J423" s="112"/>
      <c r="K423" s="112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112"/>
      <c r="Z423" s="112"/>
    </row>
    <row r="424" spans="1:26">
      <c r="A424" s="112"/>
      <c r="B424" s="112"/>
      <c r="C424" s="112"/>
      <c r="D424" s="7"/>
      <c r="E424" s="113"/>
      <c r="F424" s="113"/>
      <c r="G424" s="113"/>
      <c r="H424" s="113"/>
      <c r="I424" s="113"/>
      <c r="J424" s="112"/>
      <c r="K424" s="112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112"/>
      <c r="Z424" s="112"/>
    </row>
    <row r="425" spans="1:26">
      <c r="A425" s="112"/>
      <c r="B425" s="112"/>
      <c r="C425" s="112"/>
      <c r="D425" s="7"/>
      <c r="E425" s="113"/>
      <c r="F425" s="113"/>
      <c r="G425" s="113"/>
      <c r="H425" s="113"/>
      <c r="I425" s="113"/>
      <c r="J425" s="112"/>
      <c r="K425" s="112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112"/>
      <c r="Z425" s="112"/>
    </row>
    <row r="426" spans="1:26">
      <c r="A426" s="112"/>
      <c r="B426" s="112"/>
      <c r="C426" s="112"/>
      <c r="D426" s="7"/>
      <c r="E426" s="113"/>
      <c r="F426" s="113"/>
      <c r="G426" s="113"/>
      <c r="H426" s="113"/>
      <c r="I426" s="113"/>
      <c r="J426" s="112"/>
      <c r="K426" s="112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112"/>
      <c r="Z426" s="112"/>
    </row>
    <row r="427" spans="1:26">
      <c r="A427" s="112"/>
      <c r="B427" s="112"/>
      <c r="C427" s="112"/>
      <c r="D427" s="7"/>
      <c r="E427" s="113"/>
      <c r="F427" s="113"/>
      <c r="G427" s="113"/>
      <c r="H427" s="113"/>
      <c r="I427" s="113"/>
      <c r="J427" s="112"/>
      <c r="K427" s="112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112"/>
      <c r="Z427" s="112"/>
    </row>
    <row r="428" spans="1:26">
      <c r="A428" s="112"/>
      <c r="B428" s="112"/>
      <c r="C428" s="112"/>
      <c r="D428" s="7"/>
      <c r="E428" s="113"/>
      <c r="F428" s="113"/>
      <c r="G428" s="113"/>
      <c r="H428" s="113"/>
      <c r="I428" s="113"/>
      <c r="J428" s="112"/>
      <c r="K428" s="112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112"/>
      <c r="Z428" s="112"/>
    </row>
    <row r="429" spans="1:26">
      <c r="A429" s="112"/>
      <c r="B429" s="112"/>
      <c r="C429" s="112"/>
      <c r="D429" s="7"/>
      <c r="E429" s="113"/>
      <c r="F429" s="113"/>
      <c r="G429" s="113"/>
      <c r="H429" s="113"/>
      <c r="I429" s="113"/>
      <c r="J429" s="112"/>
      <c r="K429" s="112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112"/>
      <c r="Z429" s="112"/>
    </row>
    <row r="430" spans="1:26">
      <c r="A430" s="112"/>
      <c r="B430" s="112"/>
      <c r="C430" s="112"/>
      <c r="D430" s="7"/>
      <c r="E430" s="113"/>
      <c r="F430" s="113"/>
      <c r="G430" s="113"/>
      <c r="H430" s="113"/>
      <c r="I430" s="113"/>
      <c r="J430" s="112"/>
      <c r="K430" s="112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112"/>
      <c r="Z430" s="112"/>
    </row>
    <row r="431" spans="1:26">
      <c r="A431" s="112"/>
      <c r="B431" s="112"/>
      <c r="C431" s="112"/>
      <c r="D431" s="7"/>
      <c r="E431" s="113"/>
      <c r="F431" s="113"/>
      <c r="G431" s="113"/>
      <c r="H431" s="113"/>
      <c r="I431" s="113"/>
      <c r="J431" s="112"/>
      <c r="K431" s="112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112"/>
      <c r="Z431" s="112"/>
    </row>
    <row r="432" spans="1:26">
      <c r="A432" s="112"/>
      <c r="B432" s="112"/>
      <c r="C432" s="112"/>
      <c r="D432" s="7"/>
      <c r="E432" s="113"/>
      <c r="F432" s="113"/>
      <c r="G432" s="113"/>
      <c r="H432" s="113"/>
      <c r="I432" s="113"/>
      <c r="J432" s="112"/>
      <c r="K432" s="112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112"/>
      <c r="Z432" s="112"/>
    </row>
    <row r="433" spans="1:26">
      <c r="A433" s="112"/>
      <c r="B433" s="112"/>
      <c r="C433" s="112"/>
      <c r="D433" s="7"/>
      <c r="E433" s="113"/>
      <c r="F433" s="113"/>
      <c r="G433" s="113"/>
      <c r="H433" s="113"/>
      <c r="I433" s="113"/>
      <c r="J433" s="112"/>
      <c r="K433" s="112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112"/>
      <c r="Z433" s="112"/>
    </row>
    <row r="434" spans="1:26">
      <c r="A434" s="112"/>
      <c r="B434" s="112"/>
      <c r="C434" s="112"/>
      <c r="D434" s="7"/>
      <c r="E434" s="113"/>
      <c r="F434" s="113"/>
      <c r="G434" s="113"/>
      <c r="H434" s="113"/>
      <c r="I434" s="113"/>
      <c r="J434" s="112"/>
      <c r="K434" s="112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112"/>
      <c r="Z434" s="112"/>
    </row>
    <row r="435" spans="1:26">
      <c r="A435" s="112"/>
      <c r="B435" s="112"/>
      <c r="C435" s="112"/>
      <c r="D435" s="7"/>
      <c r="E435" s="113"/>
      <c r="F435" s="113"/>
      <c r="G435" s="113"/>
      <c r="H435" s="113"/>
      <c r="I435" s="113"/>
      <c r="J435" s="112"/>
      <c r="K435" s="112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112"/>
      <c r="Z435" s="112"/>
    </row>
    <row r="436" spans="1:26">
      <c r="A436" s="112"/>
      <c r="B436" s="112"/>
      <c r="C436" s="112"/>
      <c r="D436" s="7"/>
      <c r="E436" s="113"/>
      <c r="F436" s="113"/>
      <c r="G436" s="113"/>
      <c r="H436" s="113"/>
      <c r="I436" s="113"/>
      <c r="J436" s="112"/>
      <c r="K436" s="112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112"/>
      <c r="Z436" s="112"/>
    </row>
    <row r="437" spans="1:26">
      <c r="A437" s="112"/>
      <c r="B437" s="112"/>
      <c r="C437" s="112"/>
      <c r="D437" s="7"/>
      <c r="E437" s="113"/>
      <c r="F437" s="113"/>
      <c r="G437" s="113"/>
      <c r="H437" s="113"/>
      <c r="I437" s="113"/>
      <c r="J437" s="112"/>
      <c r="K437" s="112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112"/>
      <c r="Z437" s="112"/>
    </row>
    <row r="438" spans="1:26">
      <c r="A438" s="112"/>
      <c r="B438" s="112"/>
      <c r="C438" s="112"/>
      <c r="D438" s="7"/>
      <c r="E438" s="113"/>
      <c r="F438" s="113"/>
      <c r="G438" s="113"/>
      <c r="H438" s="113"/>
      <c r="I438" s="113"/>
      <c r="J438" s="112"/>
      <c r="K438" s="112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112"/>
      <c r="Z438" s="112"/>
    </row>
    <row r="439" spans="1:26">
      <c r="A439" s="112"/>
      <c r="B439" s="112"/>
      <c r="C439" s="112"/>
      <c r="D439" s="7"/>
      <c r="E439" s="113"/>
      <c r="F439" s="113"/>
      <c r="G439" s="113"/>
      <c r="H439" s="113"/>
      <c r="I439" s="113"/>
      <c r="J439" s="112"/>
      <c r="K439" s="112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112"/>
      <c r="Z439" s="112"/>
    </row>
    <row r="440" spans="1:26">
      <c r="A440" s="112"/>
      <c r="B440" s="112"/>
      <c r="C440" s="112"/>
      <c r="D440" s="7"/>
      <c r="E440" s="113"/>
      <c r="F440" s="113"/>
      <c r="G440" s="113"/>
      <c r="H440" s="113"/>
      <c r="I440" s="113"/>
      <c r="J440" s="112"/>
      <c r="K440" s="112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112"/>
      <c r="Z440" s="112"/>
    </row>
    <row r="441" spans="1:26">
      <c r="A441" s="112"/>
      <c r="B441" s="112"/>
      <c r="C441" s="112"/>
      <c r="D441" s="7"/>
      <c r="E441" s="113"/>
      <c r="F441" s="113"/>
      <c r="G441" s="113"/>
      <c r="H441" s="113"/>
      <c r="I441" s="113"/>
      <c r="J441" s="112"/>
      <c r="K441" s="112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112"/>
      <c r="Z441" s="112"/>
    </row>
    <row r="442" spans="1:26">
      <c r="A442" s="112"/>
      <c r="B442" s="112"/>
      <c r="C442" s="112"/>
      <c r="D442" s="7"/>
      <c r="E442" s="113"/>
      <c r="F442" s="113"/>
      <c r="G442" s="113"/>
      <c r="H442" s="113"/>
      <c r="I442" s="113"/>
      <c r="J442" s="112"/>
      <c r="K442" s="112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112"/>
      <c r="Z442" s="112"/>
    </row>
    <row r="443" spans="1:26">
      <c r="A443" s="112"/>
      <c r="B443" s="112"/>
      <c r="C443" s="112"/>
      <c r="D443" s="7"/>
      <c r="E443" s="113"/>
      <c r="F443" s="113"/>
      <c r="G443" s="113"/>
      <c r="H443" s="113"/>
      <c r="I443" s="113"/>
      <c r="J443" s="112"/>
      <c r="K443" s="112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112"/>
      <c r="Z443" s="112"/>
    </row>
    <row r="444" spans="1:26">
      <c r="A444" s="112"/>
      <c r="B444" s="112"/>
      <c r="C444" s="112"/>
      <c r="D444" s="7"/>
      <c r="E444" s="113"/>
      <c r="F444" s="113"/>
      <c r="G444" s="113"/>
      <c r="H444" s="113"/>
      <c r="I444" s="113"/>
      <c r="J444" s="112"/>
      <c r="K444" s="112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112"/>
      <c r="Z444" s="112"/>
    </row>
    <row r="445" spans="1:26">
      <c r="A445" s="112"/>
      <c r="B445" s="112"/>
      <c r="C445" s="112"/>
      <c r="D445" s="7"/>
      <c r="E445" s="113"/>
      <c r="F445" s="113"/>
      <c r="G445" s="113"/>
      <c r="H445" s="113"/>
      <c r="I445" s="113"/>
      <c r="J445" s="112"/>
      <c r="K445" s="112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112"/>
      <c r="Z445" s="112"/>
    </row>
    <row r="446" spans="1:26">
      <c r="A446" s="112"/>
      <c r="B446" s="112"/>
      <c r="C446" s="112"/>
      <c r="D446" s="7"/>
      <c r="E446" s="113"/>
      <c r="F446" s="113"/>
      <c r="G446" s="113"/>
      <c r="H446" s="113"/>
      <c r="I446" s="113"/>
      <c r="J446" s="112"/>
      <c r="K446" s="112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112"/>
      <c r="Z446" s="112"/>
    </row>
    <row r="447" spans="1:26">
      <c r="A447" s="112"/>
      <c r="B447" s="112"/>
      <c r="C447" s="112"/>
      <c r="D447" s="7"/>
      <c r="E447" s="113"/>
      <c r="F447" s="113"/>
      <c r="G447" s="113"/>
      <c r="H447" s="113"/>
      <c r="I447" s="113"/>
      <c r="J447" s="112"/>
      <c r="K447" s="112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112"/>
      <c r="Z447" s="112"/>
    </row>
    <row r="448" spans="1:26">
      <c r="A448" s="112"/>
      <c r="B448" s="112"/>
      <c r="C448" s="112"/>
      <c r="D448" s="7"/>
      <c r="E448" s="113"/>
      <c r="F448" s="113"/>
      <c r="G448" s="113"/>
      <c r="H448" s="113"/>
      <c r="I448" s="113"/>
      <c r="J448" s="112"/>
      <c r="K448" s="112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112"/>
      <c r="Z448" s="112"/>
    </row>
    <row r="449" spans="1:26">
      <c r="A449" s="112"/>
      <c r="B449" s="112"/>
      <c r="C449" s="112"/>
      <c r="D449" s="7"/>
      <c r="E449" s="113"/>
      <c r="F449" s="113"/>
      <c r="G449" s="113"/>
      <c r="H449" s="113"/>
      <c r="I449" s="113"/>
      <c r="J449" s="112"/>
      <c r="K449" s="112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112"/>
      <c r="Z449" s="112"/>
    </row>
    <row r="450" spans="1:26">
      <c r="A450" s="112"/>
      <c r="B450" s="112"/>
      <c r="C450" s="112"/>
      <c r="D450" s="7"/>
      <c r="E450" s="113"/>
      <c r="F450" s="113"/>
      <c r="G450" s="113"/>
      <c r="H450" s="113"/>
      <c r="I450" s="113"/>
      <c r="J450" s="112"/>
      <c r="K450" s="112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112"/>
      <c r="Z450" s="112"/>
    </row>
    <row r="451" spans="1:26">
      <c r="A451" s="112"/>
      <c r="B451" s="112"/>
      <c r="C451" s="112"/>
      <c r="D451" s="7"/>
      <c r="E451" s="113"/>
      <c r="F451" s="113"/>
      <c r="G451" s="113"/>
      <c r="H451" s="113"/>
      <c r="I451" s="113"/>
      <c r="J451" s="112"/>
      <c r="K451" s="112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112"/>
      <c r="Z451" s="112"/>
    </row>
    <row r="452" spans="1:26">
      <c r="A452" s="112"/>
      <c r="B452" s="112"/>
      <c r="C452" s="112"/>
      <c r="D452" s="7"/>
      <c r="E452" s="113"/>
      <c r="F452" s="113"/>
      <c r="G452" s="113"/>
      <c r="H452" s="113"/>
      <c r="I452" s="113"/>
      <c r="J452" s="112"/>
      <c r="K452" s="112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112"/>
      <c r="Z452" s="112"/>
    </row>
    <row r="453" spans="1:26">
      <c r="A453" s="112"/>
      <c r="B453" s="112"/>
      <c r="C453" s="112"/>
      <c r="D453" s="7"/>
      <c r="E453" s="113"/>
      <c r="F453" s="113"/>
      <c r="G453" s="113"/>
      <c r="H453" s="113"/>
      <c r="I453" s="113"/>
      <c r="J453" s="112"/>
      <c r="K453" s="112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112"/>
      <c r="Z453" s="112"/>
    </row>
    <row r="454" spans="1:26">
      <c r="A454" s="112"/>
      <c r="B454" s="112"/>
      <c r="C454" s="112"/>
      <c r="D454" s="7"/>
      <c r="E454" s="113"/>
      <c r="F454" s="113"/>
      <c r="G454" s="113"/>
      <c r="H454" s="113"/>
      <c r="I454" s="113"/>
      <c r="J454" s="112"/>
      <c r="K454" s="112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112"/>
      <c r="Z454" s="112"/>
    </row>
    <row r="455" spans="1:26">
      <c r="A455" s="112"/>
      <c r="B455" s="112"/>
      <c r="C455" s="112"/>
      <c r="D455" s="7"/>
      <c r="E455" s="113"/>
      <c r="F455" s="113"/>
      <c r="G455" s="113"/>
      <c r="H455" s="113"/>
      <c r="I455" s="113"/>
      <c r="J455" s="112"/>
      <c r="K455" s="112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112"/>
      <c r="Z455" s="112"/>
    </row>
    <row r="456" spans="1:26">
      <c r="A456" s="112"/>
      <c r="B456" s="112"/>
      <c r="C456" s="112"/>
      <c r="D456" s="7"/>
      <c r="E456" s="113"/>
      <c r="F456" s="113"/>
      <c r="G456" s="113"/>
      <c r="H456" s="113"/>
      <c r="I456" s="113"/>
      <c r="J456" s="112"/>
      <c r="K456" s="112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112"/>
      <c r="Z456" s="112"/>
    </row>
    <row r="457" spans="1:26">
      <c r="A457" s="112"/>
      <c r="B457" s="112"/>
      <c r="C457" s="112"/>
      <c r="D457" s="7"/>
      <c r="E457" s="113"/>
      <c r="F457" s="113"/>
      <c r="G457" s="113"/>
      <c r="H457" s="113"/>
      <c r="I457" s="113"/>
      <c r="J457" s="112"/>
      <c r="K457" s="112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112"/>
      <c r="Z457" s="112"/>
    </row>
    <row r="458" spans="1:26">
      <c r="A458" s="112"/>
      <c r="B458" s="112"/>
      <c r="C458" s="112"/>
      <c r="D458" s="7"/>
      <c r="E458" s="113"/>
      <c r="F458" s="113"/>
      <c r="G458" s="113"/>
      <c r="H458" s="113"/>
      <c r="I458" s="113"/>
      <c r="J458" s="112"/>
      <c r="K458" s="112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112"/>
      <c r="Z458" s="112"/>
    </row>
    <row r="459" spans="1:26">
      <c r="A459" s="112"/>
      <c r="B459" s="112"/>
      <c r="C459" s="112"/>
      <c r="D459" s="7"/>
      <c r="E459" s="113"/>
      <c r="F459" s="113"/>
      <c r="G459" s="113"/>
      <c r="H459" s="113"/>
      <c r="I459" s="113"/>
      <c r="J459" s="112"/>
      <c r="K459" s="112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112"/>
      <c r="Z459" s="112"/>
    </row>
    <row r="460" spans="1:26">
      <c r="A460" s="112"/>
      <c r="B460" s="112"/>
      <c r="C460" s="112"/>
      <c r="D460" s="7"/>
      <c r="E460" s="113"/>
      <c r="F460" s="113"/>
      <c r="G460" s="113"/>
      <c r="H460" s="113"/>
      <c r="I460" s="113"/>
      <c r="J460" s="112"/>
      <c r="K460" s="112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112"/>
      <c r="Z460" s="112"/>
    </row>
    <row r="461" spans="1:26">
      <c r="A461" s="112"/>
      <c r="B461" s="112"/>
      <c r="C461" s="112"/>
      <c r="D461" s="7"/>
      <c r="E461" s="113"/>
      <c r="F461" s="113"/>
      <c r="G461" s="113"/>
      <c r="H461" s="113"/>
      <c r="I461" s="113"/>
      <c r="J461" s="112"/>
      <c r="K461" s="112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112"/>
      <c r="Z461" s="112"/>
    </row>
    <row r="462" spans="1:26">
      <c r="A462" s="112"/>
      <c r="B462" s="112"/>
      <c r="C462" s="112"/>
      <c r="D462" s="7"/>
      <c r="E462" s="113"/>
      <c r="F462" s="113"/>
      <c r="G462" s="113"/>
      <c r="H462" s="113"/>
      <c r="I462" s="113"/>
      <c r="J462" s="112"/>
      <c r="K462" s="112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112"/>
      <c r="Z462" s="112"/>
    </row>
    <row r="463" spans="1:26">
      <c r="A463" s="112"/>
      <c r="B463" s="112"/>
      <c r="C463" s="112"/>
      <c r="D463" s="7"/>
      <c r="E463" s="113"/>
      <c r="F463" s="113"/>
      <c r="G463" s="113"/>
      <c r="H463" s="113"/>
      <c r="I463" s="113"/>
      <c r="J463" s="112"/>
      <c r="K463" s="112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112"/>
      <c r="Z463" s="112"/>
    </row>
    <row r="464" spans="1:26">
      <c r="A464" s="112"/>
      <c r="B464" s="112"/>
      <c r="C464" s="112"/>
      <c r="D464" s="7"/>
      <c r="E464" s="113"/>
      <c r="F464" s="113"/>
      <c r="G464" s="113"/>
      <c r="H464" s="113"/>
      <c r="I464" s="113"/>
      <c r="J464" s="112"/>
      <c r="K464" s="112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112"/>
      <c r="Z464" s="112"/>
    </row>
    <row r="465" spans="1:26">
      <c r="A465" s="112"/>
      <c r="B465" s="112"/>
      <c r="C465" s="112"/>
      <c r="D465" s="7"/>
      <c r="E465" s="113"/>
      <c r="F465" s="113"/>
      <c r="G465" s="113"/>
      <c r="H465" s="113"/>
      <c r="I465" s="113"/>
      <c r="J465" s="112"/>
      <c r="K465" s="112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112"/>
      <c r="Z465" s="112"/>
    </row>
    <row r="466" spans="1:26">
      <c r="A466" s="112"/>
      <c r="B466" s="112"/>
      <c r="C466" s="112"/>
      <c r="D466" s="7"/>
      <c r="E466" s="113"/>
      <c r="F466" s="113"/>
      <c r="G466" s="113"/>
      <c r="H466" s="113"/>
      <c r="I466" s="113"/>
      <c r="J466" s="112"/>
      <c r="K466" s="112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112"/>
      <c r="Z466" s="112"/>
    </row>
    <row r="467" spans="1:26">
      <c r="A467" s="112"/>
      <c r="B467" s="112"/>
      <c r="C467" s="112"/>
      <c r="D467" s="7"/>
      <c r="E467" s="113"/>
      <c r="F467" s="113"/>
      <c r="G467" s="113"/>
      <c r="H467" s="113"/>
      <c r="I467" s="113"/>
      <c r="J467" s="112"/>
      <c r="K467" s="112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112"/>
      <c r="Z467" s="112"/>
    </row>
    <row r="468" spans="1:26">
      <c r="A468" s="112"/>
      <c r="B468" s="112"/>
      <c r="C468" s="112"/>
      <c r="D468" s="7"/>
      <c r="E468" s="113"/>
      <c r="F468" s="113"/>
      <c r="G468" s="113"/>
      <c r="H468" s="113"/>
      <c r="I468" s="113"/>
      <c r="J468" s="112"/>
      <c r="K468" s="112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112"/>
      <c r="Z468" s="112"/>
    </row>
    <row r="469" spans="1:26">
      <c r="A469" s="112"/>
      <c r="B469" s="112"/>
      <c r="C469" s="112"/>
      <c r="D469" s="7"/>
      <c r="E469" s="113"/>
      <c r="F469" s="113"/>
      <c r="G469" s="113"/>
      <c r="H469" s="113"/>
      <c r="I469" s="113"/>
      <c r="J469" s="112"/>
      <c r="K469" s="112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112"/>
      <c r="Z469" s="112"/>
    </row>
    <row r="470" spans="1:26">
      <c r="A470" s="112"/>
      <c r="B470" s="112"/>
      <c r="C470" s="112"/>
      <c r="D470" s="7"/>
      <c r="E470" s="113"/>
      <c r="F470" s="113"/>
      <c r="G470" s="113"/>
      <c r="H470" s="113"/>
      <c r="I470" s="113"/>
      <c r="J470" s="112"/>
      <c r="K470" s="112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112"/>
      <c r="Z470" s="112"/>
    </row>
    <row r="471" spans="1:26">
      <c r="A471" s="112"/>
      <c r="B471" s="112"/>
      <c r="C471" s="112"/>
      <c r="D471" s="7"/>
      <c r="E471" s="113"/>
      <c r="F471" s="113"/>
      <c r="G471" s="113"/>
      <c r="H471" s="113"/>
      <c r="I471" s="113"/>
      <c r="J471" s="112"/>
      <c r="K471" s="112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112"/>
      <c r="Z471" s="112"/>
    </row>
    <row r="472" spans="1:26">
      <c r="A472" s="112"/>
      <c r="B472" s="112"/>
      <c r="C472" s="112"/>
      <c r="D472" s="7"/>
      <c r="E472" s="113"/>
      <c r="F472" s="113"/>
      <c r="G472" s="113"/>
      <c r="H472" s="113"/>
      <c r="I472" s="113"/>
      <c r="J472" s="112"/>
      <c r="K472" s="112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112"/>
      <c r="Z472" s="112"/>
    </row>
    <row r="473" spans="1:26">
      <c r="A473" s="112"/>
      <c r="B473" s="112"/>
      <c r="C473" s="112"/>
      <c r="D473" s="7"/>
      <c r="E473" s="113"/>
      <c r="F473" s="113"/>
      <c r="G473" s="113"/>
      <c r="H473" s="113"/>
      <c r="I473" s="113"/>
      <c r="J473" s="112"/>
      <c r="K473" s="112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112"/>
      <c r="Z473" s="112"/>
    </row>
    <row r="474" spans="1:26">
      <c r="A474" s="112"/>
      <c r="B474" s="112"/>
      <c r="C474" s="112"/>
      <c r="D474" s="7"/>
      <c r="E474" s="113"/>
      <c r="F474" s="113"/>
      <c r="G474" s="113"/>
      <c r="H474" s="113"/>
      <c r="I474" s="113"/>
      <c r="J474" s="112"/>
      <c r="K474" s="112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112"/>
      <c r="Z474" s="112"/>
    </row>
    <row r="475" spans="1:26">
      <c r="A475" s="112"/>
      <c r="B475" s="112"/>
      <c r="C475" s="112"/>
      <c r="D475" s="7"/>
      <c r="E475" s="113"/>
      <c r="F475" s="113"/>
      <c r="G475" s="113"/>
      <c r="H475" s="113"/>
      <c r="I475" s="113"/>
      <c r="J475" s="112"/>
      <c r="K475" s="112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112"/>
      <c r="Z475" s="112"/>
    </row>
    <row r="476" spans="1:26">
      <c r="A476" s="112"/>
      <c r="B476" s="112"/>
      <c r="C476" s="112"/>
      <c r="D476" s="7"/>
      <c r="E476" s="113"/>
      <c r="F476" s="113"/>
      <c r="G476" s="113"/>
      <c r="H476" s="113"/>
      <c r="I476" s="113"/>
      <c r="J476" s="112"/>
      <c r="K476" s="112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112"/>
      <c r="Z476" s="112"/>
    </row>
    <row r="477" spans="1:26">
      <c r="A477" s="112"/>
      <c r="B477" s="112"/>
      <c r="C477" s="112"/>
      <c r="D477" s="7"/>
      <c r="E477" s="113"/>
      <c r="F477" s="113"/>
      <c r="G477" s="113"/>
      <c r="H477" s="113"/>
      <c r="I477" s="113"/>
      <c r="J477" s="112"/>
      <c r="K477" s="112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112"/>
      <c r="Z477" s="112"/>
    </row>
    <row r="478" spans="1:26">
      <c r="A478" s="112"/>
      <c r="B478" s="112"/>
      <c r="C478" s="112"/>
      <c r="D478" s="7"/>
      <c r="E478" s="113"/>
      <c r="F478" s="113"/>
      <c r="G478" s="113"/>
      <c r="H478" s="113"/>
      <c r="I478" s="113"/>
      <c r="J478" s="112"/>
      <c r="K478" s="112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112"/>
      <c r="Z478" s="112"/>
    </row>
    <row r="479" spans="1:26">
      <c r="A479" s="112"/>
      <c r="B479" s="112"/>
      <c r="C479" s="112"/>
      <c r="D479" s="7"/>
      <c r="E479" s="113"/>
      <c r="F479" s="113"/>
      <c r="G479" s="113"/>
      <c r="H479" s="113"/>
      <c r="I479" s="113"/>
      <c r="J479" s="112"/>
      <c r="K479" s="112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112"/>
      <c r="Z479" s="112"/>
    </row>
    <row r="480" spans="1:26">
      <c r="A480" s="112"/>
      <c r="B480" s="112"/>
      <c r="C480" s="112"/>
      <c r="D480" s="7"/>
      <c r="E480" s="113"/>
      <c r="F480" s="113"/>
      <c r="G480" s="113"/>
      <c r="H480" s="113"/>
      <c r="I480" s="113"/>
      <c r="J480" s="112"/>
      <c r="K480" s="112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112"/>
      <c r="Z480" s="112"/>
    </row>
    <row r="481" spans="1:26">
      <c r="A481" s="112"/>
      <c r="B481" s="112"/>
      <c r="C481" s="112"/>
      <c r="D481" s="7"/>
      <c r="E481" s="113"/>
      <c r="F481" s="113"/>
      <c r="G481" s="113"/>
      <c r="H481" s="113"/>
      <c r="I481" s="113"/>
      <c r="J481" s="112"/>
      <c r="K481" s="112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112"/>
      <c r="Z481" s="112"/>
    </row>
    <row r="482" spans="1:26">
      <c r="A482" s="112"/>
      <c r="B482" s="112"/>
      <c r="C482" s="112"/>
      <c r="D482" s="7"/>
      <c r="E482" s="113"/>
      <c r="F482" s="113"/>
      <c r="G482" s="113"/>
      <c r="H482" s="113"/>
      <c r="I482" s="113"/>
      <c r="J482" s="112"/>
      <c r="K482" s="112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112"/>
      <c r="Z482" s="112"/>
    </row>
    <row r="483" spans="1:26">
      <c r="A483" s="112"/>
      <c r="B483" s="112"/>
      <c r="C483" s="112"/>
      <c r="D483" s="7"/>
      <c r="E483" s="113"/>
      <c r="F483" s="113"/>
      <c r="G483" s="113"/>
      <c r="H483" s="113"/>
      <c r="I483" s="113"/>
      <c r="J483" s="112"/>
      <c r="K483" s="112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112"/>
      <c r="Z483" s="112"/>
    </row>
    <row r="484" spans="1:26">
      <c r="A484" s="112"/>
      <c r="B484" s="112"/>
      <c r="C484" s="112"/>
      <c r="D484" s="7"/>
      <c r="E484" s="113"/>
      <c r="F484" s="113"/>
      <c r="G484" s="113"/>
      <c r="H484" s="113"/>
      <c r="I484" s="113"/>
      <c r="J484" s="112"/>
      <c r="K484" s="112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112"/>
      <c r="Z484" s="112"/>
    </row>
    <row r="485" spans="1:26">
      <c r="A485" s="112"/>
      <c r="B485" s="112"/>
      <c r="C485" s="112"/>
      <c r="D485" s="7"/>
      <c r="E485" s="113"/>
      <c r="F485" s="113"/>
      <c r="G485" s="113"/>
      <c r="H485" s="113"/>
      <c r="I485" s="113"/>
      <c r="J485" s="112"/>
      <c r="K485" s="112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112"/>
      <c r="Z485" s="112"/>
    </row>
    <row r="486" spans="1:26">
      <c r="A486" s="112"/>
      <c r="B486" s="112"/>
      <c r="C486" s="112"/>
      <c r="D486" s="7"/>
      <c r="E486" s="113"/>
      <c r="F486" s="113"/>
      <c r="G486" s="113"/>
      <c r="H486" s="113"/>
      <c r="I486" s="113"/>
      <c r="J486" s="112"/>
      <c r="K486" s="112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112"/>
      <c r="Z486" s="112"/>
    </row>
    <row r="487" spans="1:26">
      <c r="A487" s="112"/>
      <c r="B487" s="112"/>
      <c r="C487" s="112"/>
      <c r="D487" s="7"/>
      <c r="E487" s="113"/>
      <c r="F487" s="113"/>
      <c r="G487" s="113"/>
      <c r="H487" s="113"/>
      <c r="I487" s="113"/>
      <c r="J487" s="112"/>
      <c r="K487" s="112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112"/>
      <c r="Z487" s="112"/>
    </row>
    <row r="488" spans="1:26">
      <c r="A488" s="112"/>
      <c r="B488" s="112"/>
      <c r="C488" s="112"/>
      <c r="D488" s="7"/>
      <c r="E488" s="113"/>
      <c r="F488" s="113"/>
      <c r="G488" s="113"/>
      <c r="H488" s="113"/>
      <c r="I488" s="113"/>
      <c r="J488" s="112"/>
      <c r="K488" s="112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112"/>
      <c r="Z488" s="112"/>
    </row>
    <row r="489" spans="1:26">
      <c r="A489" s="112"/>
      <c r="B489" s="112"/>
      <c r="C489" s="112"/>
      <c r="D489" s="7"/>
      <c r="E489" s="113"/>
      <c r="F489" s="113"/>
      <c r="G489" s="113"/>
      <c r="H489" s="113"/>
      <c r="I489" s="113"/>
      <c r="J489" s="112"/>
      <c r="K489" s="112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112"/>
      <c r="Z489" s="112"/>
    </row>
    <row r="490" spans="1:26">
      <c r="A490" s="112"/>
      <c r="B490" s="112"/>
      <c r="C490" s="112"/>
      <c r="D490" s="7"/>
      <c r="E490" s="113"/>
      <c r="F490" s="113"/>
      <c r="G490" s="113"/>
      <c r="H490" s="113"/>
      <c r="I490" s="113"/>
      <c r="J490" s="112"/>
      <c r="K490" s="112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112"/>
      <c r="Z490" s="112"/>
    </row>
    <row r="491" spans="1:26">
      <c r="A491" s="112"/>
      <c r="B491" s="112"/>
      <c r="C491" s="112"/>
      <c r="D491" s="7"/>
      <c r="E491" s="113"/>
      <c r="F491" s="113"/>
      <c r="G491" s="113"/>
      <c r="H491" s="113"/>
      <c r="I491" s="113"/>
      <c r="J491" s="112"/>
      <c r="K491" s="112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112"/>
      <c r="Z491" s="112"/>
    </row>
    <row r="492" spans="1:26">
      <c r="A492" s="112"/>
      <c r="B492" s="112"/>
      <c r="C492" s="112"/>
      <c r="D492" s="7"/>
      <c r="E492" s="113"/>
      <c r="F492" s="113"/>
      <c r="G492" s="113"/>
      <c r="H492" s="113"/>
      <c r="I492" s="113"/>
      <c r="J492" s="112"/>
      <c r="K492" s="112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112"/>
      <c r="Z492" s="112"/>
    </row>
    <row r="493" spans="1:26">
      <c r="A493" s="112"/>
      <c r="B493" s="112"/>
      <c r="C493" s="112"/>
      <c r="D493" s="7"/>
      <c r="E493" s="113"/>
      <c r="F493" s="113"/>
      <c r="G493" s="113"/>
      <c r="H493" s="113"/>
      <c r="I493" s="113"/>
      <c r="J493" s="112"/>
      <c r="K493" s="112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112"/>
      <c r="Z493" s="112"/>
    </row>
    <row r="494" spans="1:26">
      <c r="A494" s="112"/>
      <c r="B494" s="112"/>
      <c r="C494" s="112"/>
      <c r="D494" s="7"/>
      <c r="E494" s="113"/>
      <c r="F494" s="113"/>
      <c r="G494" s="113"/>
      <c r="H494" s="113"/>
      <c r="I494" s="113"/>
      <c r="J494" s="112"/>
      <c r="K494" s="112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112"/>
      <c r="Z494" s="112"/>
    </row>
    <row r="495" spans="1:26">
      <c r="A495" s="112"/>
      <c r="B495" s="112"/>
      <c r="C495" s="112"/>
      <c r="D495" s="7"/>
      <c r="E495" s="113"/>
      <c r="F495" s="113"/>
      <c r="G495" s="113"/>
      <c r="H495" s="113"/>
      <c r="I495" s="113"/>
      <c r="J495" s="112"/>
      <c r="K495" s="112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112"/>
      <c r="Z495" s="112"/>
    </row>
    <row r="496" spans="1:26">
      <c r="A496" s="112"/>
      <c r="B496" s="112"/>
      <c r="C496" s="112"/>
      <c r="D496" s="7"/>
      <c r="E496" s="113"/>
      <c r="F496" s="113"/>
      <c r="G496" s="113"/>
      <c r="H496" s="113"/>
      <c r="I496" s="113"/>
      <c r="J496" s="112"/>
      <c r="K496" s="112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112"/>
      <c r="Z496" s="112"/>
    </row>
    <row r="497" spans="1:26">
      <c r="A497" s="112"/>
      <c r="B497" s="112"/>
      <c r="C497" s="112"/>
      <c r="D497" s="7"/>
      <c r="E497" s="113"/>
      <c r="F497" s="113"/>
      <c r="G497" s="113"/>
      <c r="H497" s="113"/>
      <c r="I497" s="113"/>
      <c r="J497" s="112"/>
      <c r="K497" s="112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112"/>
      <c r="Z497" s="112"/>
    </row>
    <row r="498" spans="1:26">
      <c r="A498" s="112"/>
      <c r="B498" s="112"/>
      <c r="C498" s="112"/>
      <c r="D498" s="7"/>
      <c r="E498" s="113"/>
      <c r="F498" s="113"/>
      <c r="G498" s="113"/>
      <c r="H498" s="113"/>
      <c r="I498" s="113"/>
      <c r="J498" s="112"/>
      <c r="K498" s="112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112"/>
      <c r="Z498" s="112"/>
    </row>
    <row r="499" spans="1:26">
      <c r="A499" s="112"/>
      <c r="B499" s="112"/>
      <c r="C499" s="112"/>
      <c r="D499" s="7"/>
      <c r="E499" s="113"/>
      <c r="F499" s="113"/>
      <c r="G499" s="113"/>
      <c r="H499" s="113"/>
      <c r="I499" s="113"/>
      <c r="J499" s="112"/>
      <c r="K499" s="112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112"/>
      <c r="Z499" s="112"/>
    </row>
    <row r="500" spans="1:26">
      <c r="A500" s="112"/>
      <c r="B500" s="112"/>
      <c r="C500" s="112"/>
      <c r="D500" s="7"/>
      <c r="E500" s="113"/>
      <c r="F500" s="113"/>
      <c r="G500" s="113"/>
      <c r="H500" s="113"/>
      <c r="I500" s="113"/>
      <c r="J500" s="112"/>
      <c r="K500" s="112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112"/>
      <c r="Z500" s="112"/>
    </row>
    <row r="501" spans="1:26">
      <c r="A501" s="112"/>
      <c r="B501" s="112"/>
      <c r="C501" s="112"/>
      <c r="D501" s="7"/>
      <c r="E501" s="113"/>
      <c r="F501" s="113"/>
      <c r="G501" s="113"/>
      <c r="H501" s="113"/>
      <c r="I501" s="113"/>
      <c r="J501" s="112"/>
      <c r="K501" s="112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112"/>
      <c r="Z501" s="112"/>
    </row>
    <row r="502" spans="1:26">
      <c r="A502" s="112"/>
      <c r="B502" s="112"/>
      <c r="C502" s="112"/>
      <c r="D502" s="7"/>
      <c r="E502" s="113"/>
      <c r="F502" s="113"/>
      <c r="G502" s="113"/>
      <c r="H502" s="113"/>
      <c r="I502" s="113"/>
      <c r="J502" s="112"/>
      <c r="K502" s="112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112"/>
      <c r="Z502" s="112"/>
    </row>
    <row r="503" spans="1:26">
      <c r="A503" s="112"/>
      <c r="B503" s="112"/>
      <c r="C503" s="112"/>
      <c r="D503" s="7"/>
      <c r="E503" s="113"/>
      <c r="F503" s="113"/>
      <c r="G503" s="113"/>
      <c r="H503" s="113"/>
      <c r="I503" s="113"/>
      <c r="J503" s="112"/>
      <c r="K503" s="112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112"/>
      <c r="Z503" s="112"/>
    </row>
    <row r="504" spans="1:26">
      <c r="A504" s="112"/>
      <c r="B504" s="112"/>
      <c r="C504" s="112"/>
      <c r="D504" s="7"/>
      <c r="E504" s="113"/>
      <c r="F504" s="113"/>
      <c r="G504" s="113"/>
      <c r="H504" s="113"/>
      <c r="I504" s="113"/>
      <c r="J504" s="112"/>
      <c r="K504" s="112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112"/>
      <c r="Z504" s="112"/>
    </row>
    <row r="505" spans="1:26">
      <c r="A505" s="112"/>
      <c r="B505" s="112"/>
      <c r="C505" s="112"/>
      <c r="D505" s="7"/>
      <c r="E505" s="113"/>
      <c r="F505" s="113"/>
      <c r="G505" s="113"/>
      <c r="H505" s="113"/>
      <c r="I505" s="113"/>
      <c r="J505" s="112"/>
      <c r="K505" s="112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112"/>
      <c r="Z505" s="112"/>
    </row>
    <row r="506" spans="1:26">
      <c r="A506" s="112"/>
      <c r="B506" s="112"/>
      <c r="C506" s="112"/>
      <c r="D506" s="7"/>
      <c r="E506" s="113"/>
      <c r="F506" s="113"/>
      <c r="G506" s="113"/>
      <c r="H506" s="113"/>
      <c r="I506" s="113"/>
      <c r="J506" s="112"/>
      <c r="K506" s="112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112"/>
      <c r="Z506" s="112"/>
    </row>
    <row r="507" spans="1:26">
      <c r="A507" s="112"/>
      <c r="B507" s="112"/>
      <c r="C507" s="112"/>
      <c r="D507" s="7"/>
      <c r="E507" s="113"/>
      <c r="F507" s="113"/>
      <c r="G507" s="113"/>
      <c r="H507" s="113"/>
      <c r="I507" s="113"/>
      <c r="J507" s="112"/>
      <c r="K507" s="112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112"/>
      <c r="Z507" s="112"/>
    </row>
    <row r="508" spans="1:26">
      <c r="A508" s="112"/>
      <c r="B508" s="112"/>
      <c r="C508" s="112"/>
      <c r="D508" s="7"/>
      <c r="E508" s="113"/>
      <c r="F508" s="113"/>
      <c r="G508" s="113"/>
      <c r="H508" s="113"/>
      <c r="I508" s="113"/>
      <c r="J508" s="112"/>
      <c r="K508" s="112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112"/>
      <c r="Z508" s="112"/>
    </row>
    <row r="509" spans="1:26">
      <c r="A509" s="112"/>
      <c r="B509" s="112"/>
      <c r="C509" s="112"/>
      <c r="D509" s="7"/>
      <c r="E509" s="113"/>
      <c r="F509" s="113"/>
      <c r="G509" s="113"/>
      <c r="H509" s="113"/>
      <c r="I509" s="113"/>
      <c r="J509" s="112"/>
      <c r="K509" s="112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112"/>
      <c r="Z509" s="112"/>
    </row>
    <row r="510" spans="1:26">
      <c r="A510" s="112"/>
      <c r="B510" s="112"/>
      <c r="C510" s="112"/>
      <c r="D510" s="7"/>
      <c r="E510" s="113"/>
      <c r="F510" s="113"/>
      <c r="G510" s="113"/>
      <c r="H510" s="113"/>
      <c r="I510" s="113"/>
      <c r="J510" s="112"/>
      <c r="K510" s="112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112"/>
      <c r="Z510" s="112"/>
    </row>
    <row r="511" spans="1:26">
      <c r="A511" s="112"/>
      <c r="B511" s="112"/>
      <c r="C511" s="112"/>
      <c r="D511" s="7"/>
      <c r="E511" s="113"/>
      <c r="F511" s="113"/>
      <c r="G511" s="113"/>
      <c r="H511" s="113"/>
      <c r="I511" s="113"/>
      <c r="J511" s="112"/>
      <c r="K511" s="112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112"/>
      <c r="Z511" s="112"/>
    </row>
    <row r="512" spans="1:26">
      <c r="A512" s="112"/>
      <c r="B512" s="112"/>
      <c r="C512" s="112"/>
      <c r="D512" s="7"/>
      <c r="E512" s="113"/>
      <c r="F512" s="113"/>
      <c r="G512" s="113"/>
      <c r="H512" s="113"/>
      <c r="I512" s="113"/>
      <c r="J512" s="112"/>
      <c r="K512" s="112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112"/>
      <c r="Z512" s="112"/>
    </row>
    <row r="513" spans="1:26">
      <c r="A513" s="112"/>
      <c r="B513" s="112"/>
      <c r="C513" s="112"/>
      <c r="D513" s="7"/>
      <c r="E513" s="113"/>
      <c r="F513" s="113"/>
      <c r="G513" s="113"/>
      <c r="H513" s="113"/>
      <c r="I513" s="113"/>
      <c r="J513" s="112"/>
      <c r="K513" s="112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112"/>
      <c r="Z513" s="112"/>
    </row>
    <row r="514" spans="1:26">
      <c r="A514" s="112"/>
      <c r="B514" s="112"/>
      <c r="C514" s="112"/>
      <c r="D514" s="7"/>
      <c r="E514" s="113"/>
      <c r="F514" s="113"/>
      <c r="G514" s="113"/>
      <c r="H514" s="113"/>
      <c r="I514" s="113"/>
      <c r="J514" s="112"/>
      <c r="K514" s="112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112"/>
      <c r="Z514" s="112"/>
    </row>
    <row r="515" spans="1:26">
      <c r="A515" s="112"/>
      <c r="B515" s="112"/>
      <c r="C515" s="112"/>
      <c r="D515" s="7"/>
      <c r="E515" s="113"/>
      <c r="F515" s="113"/>
      <c r="G515" s="113"/>
      <c r="H515" s="113"/>
      <c r="I515" s="113"/>
      <c r="J515" s="112"/>
      <c r="K515" s="112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112"/>
      <c r="Z515" s="112"/>
    </row>
    <row r="516" spans="1:26">
      <c r="A516" s="112"/>
      <c r="B516" s="112"/>
      <c r="C516" s="112"/>
      <c r="D516" s="7"/>
      <c r="E516" s="113"/>
      <c r="F516" s="113"/>
      <c r="G516" s="113"/>
      <c r="H516" s="113"/>
      <c r="I516" s="113"/>
      <c r="J516" s="112"/>
      <c r="K516" s="112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112"/>
      <c r="Z516" s="112"/>
    </row>
    <row r="517" spans="1:26">
      <c r="A517" s="112"/>
      <c r="B517" s="112"/>
      <c r="C517" s="112"/>
      <c r="D517" s="7"/>
      <c r="E517" s="113"/>
      <c r="F517" s="113"/>
      <c r="G517" s="113"/>
      <c r="H517" s="113"/>
      <c r="I517" s="113"/>
      <c r="J517" s="112"/>
      <c r="K517" s="112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112"/>
      <c r="Z517" s="112"/>
    </row>
    <row r="518" spans="1:26">
      <c r="A518" s="112"/>
      <c r="B518" s="112"/>
      <c r="C518" s="112"/>
      <c r="D518" s="7"/>
      <c r="E518" s="113"/>
      <c r="F518" s="113"/>
      <c r="G518" s="113"/>
      <c r="H518" s="113"/>
      <c r="I518" s="113"/>
      <c r="J518" s="112"/>
      <c r="K518" s="112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112"/>
      <c r="Z518" s="112"/>
    </row>
    <row r="519" spans="1:26">
      <c r="A519" s="112"/>
      <c r="B519" s="112"/>
      <c r="C519" s="112"/>
      <c r="D519" s="7"/>
      <c r="E519" s="113"/>
      <c r="F519" s="113"/>
      <c r="G519" s="113"/>
      <c r="H519" s="113"/>
      <c r="I519" s="113"/>
      <c r="J519" s="112"/>
      <c r="K519" s="112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112"/>
      <c r="Z519" s="112"/>
    </row>
    <row r="520" spans="1:26">
      <c r="A520" s="112"/>
      <c r="B520" s="112"/>
      <c r="C520" s="112"/>
      <c r="D520" s="7"/>
      <c r="E520" s="113"/>
      <c r="F520" s="113"/>
      <c r="G520" s="113"/>
      <c r="H520" s="113"/>
      <c r="I520" s="113"/>
      <c r="J520" s="112"/>
      <c r="K520" s="112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112"/>
      <c r="Z520" s="112"/>
    </row>
    <row r="521" spans="1:26">
      <c r="A521" s="112"/>
      <c r="B521" s="112"/>
      <c r="C521" s="112"/>
      <c r="D521" s="7"/>
      <c r="E521" s="113"/>
      <c r="F521" s="113"/>
      <c r="G521" s="113"/>
      <c r="H521" s="113"/>
      <c r="I521" s="113"/>
      <c r="J521" s="112"/>
      <c r="K521" s="112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112"/>
      <c r="Z521" s="112"/>
    </row>
    <row r="522" spans="1:26">
      <c r="A522" s="112"/>
      <c r="B522" s="112"/>
      <c r="C522" s="112"/>
      <c r="D522" s="7"/>
      <c r="E522" s="113"/>
      <c r="F522" s="113"/>
      <c r="G522" s="113"/>
      <c r="H522" s="113"/>
      <c r="I522" s="113"/>
      <c r="J522" s="112"/>
      <c r="K522" s="112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112"/>
      <c r="Z522" s="112"/>
    </row>
    <row r="523" spans="1:26">
      <c r="A523" s="112"/>
      <c r="B523" s="112"/>
      <c r="C523" s="112"/>
      <c r="D523" s="7"/>
      <c r="E523" s="113"/>
      <c r="F523" s="113"/>
      <c r="G523" s="113"/>
      <c r="H523" s="113"/>
      <c r="I523" s="113"/>
      <c r="J523" s="112"/>
      <c r="K523" s="112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112"/>
      <c r="Z523" s="112"/>
    </row>
    <row r="524" spans="1:26">
      <c r="A524" s="112"/>
      <c r="B524" s="112"/>
      <c r="C524" s="112"/>
      <c r="D524" s="7"/>
      <c r="E524" s="113"/>
      <c r="F524" s="113"/>
      <c r="G524" s="113"/>
      <c r="H524" s="113"/>
      <c r="I524" s="113"/>
      <c r="J524" s="112"/>
      <c r="K524" s="112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112"/>
      <c r="Z524" s="112"/>
    </row>
    <row r="525" spans="1:26">
      <c r="A525" s="112"/>
      <c r="B525" s="112"/>
      <c r="C525" s="112"/>
      <c r="D525" s="7"/>
      <c r="E525" s="113"/>
      <c r="F525" s="113"/>
      <c r="G525" s="113"/>
      <c r="H525" s="113"/>
      <c r="I525" s="113"/>
      <c r="J525" s="112"/>
      <c r="K525" s="112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112"/>
      <c r="Z525" s="112"/>
    </row>
    <row r="526" spans="1:26">
      <c r="A526" s="112"/>
      <c r="B526" s="112"/>
      <c r="C526" s="112"/>
      <c r="D526" s="7"/>
      <c r="E526" s="113"/>
      <c r="F526" s="113"/>
      <c r="G526" s="113"/>
      <c r="H526" s="113"/>
      <c r="I526" s="113"/>
      <c r="J526" s="112"/>
      <c r="K526" s="112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112"/>
      <c r="Z526" s="112"/>
    </row>
    <row r="527" spans="1:26">
      <c r="A527" s="112"/>
      <c r="B527" s="112"/>
      <c r="C527" s="112"/>
      <c r="D527" s="7"/>
      <c r="E527" s="113"/>
      <c r="F527" s="113"/>
      <c r="G527" s="113"/>
      <c r="H527" s="113"/>
      <c r="I527" s="113"/>
      <c r="J527" s="112"/>
      <c r="K527" s="112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112"/>
      <c r="Z527" s="112"/>
    </row>
    <row r="528" spans="1:26">
      <c r="A528" s="112"/>
      <c r="B528" s="112"/>
      <c r="C528" s="112"/>
      <c r="D528" s="7"/>
      <c r="E528" s="113"/>
      <c r="F528" s="113"/>
      <c r="G528" s="113"/>
      <c r="H528" s="113"/>
      <c r="I528" s="113"/>
      <c r="J528" s="112"/>
      <c r="K528" s="112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112"/>
      <c r="Z528" s="112"/>
    </row>
    <row r="529" spans="1:26">
      <c r="A529" s="112"/>
      <c r="B529" s="112"/>
      <c r="C529" s="112"/>
      <c r="D529" s="7"/>
      <c r="E529" s="113"/>
      <c r="F529" s="113"/>
      <c r="G529" s="113"/>
      <c r="H529" s="113"/>
      <c r="I529" s="113"/>
      <c r="J529" s="112"/>
      <c r="K529" s="112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112"/>
      <c r="Z529" s="112"/>
    </row>
    <row r="530" spans="1:26">
      <c r="A530" s="112"/>
      <c r="B530" s="112"/>
      <c r="C530" s="112"/>
      <c r="D530" s="7"/>
      <c r="E530" s="113"/>
      <c r="F530" s="113"/>
      <c r="G530" s="113"/>
      <c r="H530" s="113"/>
      <c r="I530" s="113"/>
      <c r="J530" s="112"/>
      <c r="K530" s="112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112"/>
      <c r="Z530" s="112"/>
    </row>
    <row r="531" spans="1:26">
      <c r="A531" s="112"/>
      <c r="B531" s="112"/>
      <c r="C531" s="112"/>
      <c r="D531" s="7"/>
      <c r="E531" s="113"/>
      <c r="F531" s="113"/>
      <c r="G531" s="113"/>
      <c r="H531" s="113"/>
      <c r="I531" s="113"/>
      <c r="J531" s="112"/>
      <c r="K531" s="112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112"/>
      <c r="Z531" s="112"/>
    </row>
    <row r="532" spans="1:26">
      <c r="A532" s="112"/>
      <c r="B532" s="112"/>
      <c r="C532" s="112"/>
      <c r="D532" s="7"/>
      <c r="E532" s="113"/>
      <c r="F532" s="113"/>
      <c r="G532" s="113"/>
      <c r="H532" s="113"/>
      <c r="I532" s="113"/>
      <c r="J532" s="112"/>
      <c r="K532" s="112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112"/>
      <c r="Z532" s="112"/>
    </row>
    <row r="533" spans="1:26">
      <c r="A533" s="112"/>
      <c r="B533" s="112"/>
      <c r="C533" s="112"/>
      <c r="D533" s="7"/>
      <c r="E533" s="113"/>
      <c r="F533" s="113"/>
      <c r="G533" s="113"/>
      <c r="H533" s="113"/>
      <c r="I533" s="113"/>
      <c r="J533" s="112"/>
      <c r="K533" s="112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112"/>
      <c r="Z533" s="112"/>
    </row>
    <row r="534" spans="1:26">
      <c r="A534" s="112"/>
      <c r="B534" s="112"/>
      <c r="C534" s="112"/>
      <c r="D534" s="7"/>
      <c r="E534" s="113"/>
      <c r="F534" s="113"/>
      <c r="G534" s="113"/>
      <c r="H534" s="113"/>
      <c r="I534" s="113"/>
      <c r="J534" s="112"/>
      <c r="K534" s="112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112"/>
      <c r="Z534" s="112"/>
    </row>
    <row r="535" spans="1:26">
      <c r="A535" s="112"/>
      <c r="B535" s="112"/>
      <c r="C535" s="112"/>
      <c r="D535" s="7"/>
      <c r="E535" s="113"/>
      <c r="F535" s="113"/>
      <c r="G535" s="113"/>
      <c r="H535" s="113"/>
      <c r="I535" s="113"/>
      <c r="J535" s="112"/>
      <c r="K535" s="112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112"/>
      <c r="Z535" s="112"/>
    </row>
    <row r="536" spans="1:26">
      <c r="A536" s="112"/>
      <c r="B536" s="112"/>
      <c r="C536" s="112"/>
      <c r="D536" s="7"/>
      <c r="E536" s="113"/>
      <c r="F536" s="113"/>
      <c r="G536" s="113"/>
      <c r="H536" s="113"/>
      <c r="I536" s="113"/>
      <c r="J536" s="112"/>
      <c r="K536" s="112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112"/>
      <c r="Z536" s="112"/>
    </row>
    <row r="537" spans="1:26">
      <c r="A537" s="112"/>
      <c r="B537" s="112"/>
      <c r="C537" s="112"/>
      <c r="D537" s="7"/>
      <c r="E537" s="113"/>
      <c r="F537" s="113"/>
      <c r="G537" s="113"/>
      <c r="H537" s="113"/>
      <c r="I537" s="113"/>
      <c r="J537" s="112"/>
      <c r="K537" s="112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112"/>
      <c r="Z537" s="112"/>
    </row>
    <row r="538" spans="1:26">
      <c r="A538" s="112"/>
      <c r="B538" s="112"/>
      <c r="C538" s="112"/>
      <c r="D538" s="7"/>
      <c r="E538" s="113"/>
      <c r="F538" s="113"/>
      <c r="G538" s="113"/>
      <c r="H538" s="113"/>
      <c r="I538" s="113"/>
      <c r="J538" s="112"/>
      <c r="K538" s="112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112"/>
      <c r="Z538" s="112"/>
    </row>
    <row r="539" spans="1:26">
      <c r="A539" s="112"/>
      <c r="B539" s="112"/>
      <c r="C539" s="112"/>
      <c r="D539" s="7"/>
      <c r="E539" s="113"/>
      <c r="F539" s="113"/>
      <c r="G539" s="113"/>
      <c r="H539" s="113"/>
      <c r="I539" s="113"/>
      <c r="J539" s="112"/>
      <c r="K539" s="112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112"/>
      <c r="Z539" s="112"/>
    </row>
    <row r="540" spans="1:26">
      <c r="A540" s="112"/>
      <c r="B540" s="112"/>
      <c r="C540" s="112"/>
      <c r="D540" s="7"/>
      <c r="E540" s="113"/>
      <c r="F540" s="113"/>
      <c r="G540" s="113"/>
      <c r="H540" s="113"/>
      <c r="I540" s="113"/>
      <c r="J540" s="112"/>
      <c r="K540" s="112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112"/>
      <c r="Z540" s="112"/>
    </row>
    <row r="541" spans="1:26">
      <c r="A541" s="112"/>
      <c r="B541" s="112"/>
      <c r="C541" s="112"/>
      <c r="D541" s="7"/>
      <c r="E541" s="113"/>
      <c r="F541" s="113"/>
      <c r="G541" s="113"/>
      <c r="H541" s="113"/>
      <c r="I541" s="113"/>
      <c r="J541" s="112"/>
      <c r="K541" s="112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112"/>
      <c r="Z541" s="112"/>
    </row>
    <row r="542" spans="1:26">
      <c r="A542" s="112"/>
      <c r="B542" s="112"/>
      <c r="C542" s="112"/>
      <c r="D542" s="7"/>
      <c r="E542" s="113"/>
      <c r="F542" s="113"/>
      <c r="G542" s="113"/>
      <c r="H542" s="113"/>
      <c r="I542" s="113"/>
      <c r="J542" s="112"/>
      <c r="K542" s="112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112"/>
      <c r="Z542" s="112"/>
    </row>
    <row r="543" spans="1:26">
      <c r="A543" s="112"/>
      <c r="B543" s="112"/>
      <c r="C543" s="112"/>
      <c r="D543" s="7"/>
      <c r="E543" s="113"/>
      <c r="F543" s="113"/>
      <c r="G543" s="113"/>
      <c r="H543" s="113"/>
      <c r="I543" s="113"/>
      <c r="J543" s="112"/>
      <c r="K543" s="112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112"/>
      <c r="Z543" s="112"/>
    </row>
    <row r="544" spans="1:26">
      <c r="A544" s="112"/>
      <c r="B544" s="112"/>
      <c r="C544" s="112"/>
      <c r="D544" s="7"/>
      <c r="E544" s="113"/>
      <c r="F544" s="113"/>
      <c r="G544" s="113"/>
      <c r="H544" s="113"/>
      <c r="I544" s="113"/>
      <c r="J544" s="112"/>
      <c r="K544" s="112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112"/>
      <c r="Z544" s="112"/>
    </row>
    <row r="545" spans="1:26">
      <c r="A545" s="112"/>
      <c r="B545" s="112"/>
      <c r="C545" s="112"/>
      <c r="D545" s="7"/>
      <c r="E545" s="113"/>
      <c r="F545" s="113"/>
      <c r="G545" s="113"/>
      <c r="H545" s="113"/>
      <c r="I545" s="113"/>
      <c r="J545" s="112"/>
      <c r="K545" s="112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112"/>
      <c r="Z545" s="112"/>
    </row>
    <row r="546" spans="1:26">
      <c r="A546" s="112"/>
      <c r="B546" s="112"/>
      <c r="C546" s="112"/>
      <c r="D546" s="7"/>
      <c r="E546" s="113"/>
      <c r="F546" s="113"/>
      <c r="G546" s="113"/>
      <c r="H546" s="113"/>
      <c r="I546" s="113"/>
      <c r="J546" s="112"/>
      <c r="K546" s="112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112"/>
      <c r="Z546" s="112"/>
    </row>
    <row r="547" spans="1:26">
      <c r="A547" s="112"/>
      <c r="B547" s="112"/>
      <c r="C547" s="112"/>
      <c r="D547" s="7"/>
      <c r="E547" s="113"/>
      <c r="F547" s="113"/>
      <c r="G547" s="113"/>
      <c r="H547" s="113"/>
      <c r="I547" s="113"/>
      <c r="J547" s="112"/>
      <c r="K547" s="112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112"/>
      <c r="Z547" s="112"/>
    </row>
    <row r="548" spans="1:26">
      <c r="A548" s="112"/>
      <c r="B548" s="112"/>
      <c r="C548" s="112"/>
      <c r="D548" s="7"/>
      <c r="E548" s="113"/>
      <c r="F548" s="113"/>
      <c r="G548" s="113"/>
      <c r="H548" s="113"/>
      <c r="I548" s="113"/>
      <c r="J548" s="112"/>
      <c r="K548" s="112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112"/>
      <c r="Z548" s="112"/>
    </row>
    <row r="549" spans="1:26">
      <c r="A549" s="112"/>
      <c r="B549" s="112"/>
      <c r="C549" s="112"/>
      <c r="D549" s="7"/>
      <c r="E549" s="113"/>
      <c r="F549" s="113"/>
      <c r="G549" s="113"/>
      <c r="H549" s="113"/>
      <c r="I549" s="113"/>
      <c r="J549" s="112"/>
      <c r="K549" s="112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112"/>
      <c r="Z549" s="112"/>
    </row>
    <row r="550" spans="1:26">
      <c r="A550" s="112"/>
      <c r="B550" s="112"/>
      <c r="C550" s="112"/>
      <c r="D550" s="7"/>
      <c r="E550" s="113"/>
      <c r="F550" s="113"/>
      <c r="G550" s="113"/>
      <c r="H550" s="113"/>
      <c r="I550" s="113"/>
      <c r="J550" s="112"/>
      <c r="K550" s="112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112"/>
      <c r="Z550" s="112"/>
    </row>
    <row r="551" spans="1:26">
      <c r="A551" s="112"/>
      <c r="B551" s="112"/>
      <c r="C551" s="112"/>
      <c r="D551" s="7"/>
      <c r="E551" s="113"/>
      <c r="F551" s="113"/>
      <c r="G551" s="113"/>
      <c r="H551" s="113"/>
      <c r="I551" s="113"/>
      <c r="J551" s="112"/>
      <c r="K551" s="112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112"/>
      <c r="Z551" s="112"/>
    </row>
    <row r="552" spans="1:26">
      <c r="A552" s="112"/>
      <c r="B552" s="112"/>
      <c r="C552" s="112"/>
      <c r="D552" s="7"/>
      <c r="E552" s="113"/>
      <c r="F552" s="113"/>
      <c r="G552" s="113"/>
      <c r="H552" s="113"/>
      <c r="I552" s="113"/>
      <c r="J552" s="112"/>
      <c r="K552" s="112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112"/>
      <c r="Z552" s="112"/>
    </row>
    <row r="553" spans="1:26">
      <c r="A553" s="112"/>
      <c r="B553" s="112"/>
      <c r="C553" s="112"/>
      <c r="D553" s="7"/>
      <c r="E553" s="113"/>
      <c r="F553" s="113"/>
      <c r="G553" s="113"/>
      <c r="H553" s="113"/>
      <c r="I553" s="113"/>
      <c r="J553" s="112"/>
      <c r="K553" s="112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112"/>
      <c r="Z553" s="112"/>
    </row>
    <row r="554" spans="1:26">
      <c r="A554" s="112"/>
      <c r="B554" s="112"/>
      <c r="C554" s="112"/>
      <c r="D554" s="7"/>
      <c r="E554" s="113"/>
      <c r="F554" s="113"/>
      <c r="G554" s="113"/>
      <c r="H554" s="113"/>
      <c r="I554" s="113"/>
      <c r="J554" s="112"/>
      <c r="K554" s="112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112"/>
      <c r="Z554" s="112"/>
    </row>
    <row r="555" spans="1:26">
      <c r="A555" s="112"/>
      <c r="B555" s="112"/>
      <c r="C555" s="112"/>
      <c r="D555" s="7"/>
      <c r="E555" s="113"/>
      <c r="F555" s="113"/>
      <c r="G555" s="113"/>
      <c r="H555" s="113"/>
      <c r="I555" s="113"/>
      <c r="J555" s="112"/>
      <c r="K555" s="112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112"/>
      <c r="Z555" s="112"/>
    </row>
    <row r="556" spans="1:26">
      <c r="A556" s="112"/>
      <c r="B556" s="112"/>
      <c r="C556" s="112"/>
      <c r="D556" s="7"/>
      <c r="E556" s="113"/>
      <c r="F556" s="113"/>
      <c r="G556" s="113"/>
      <c r="H556" s="113"/>
      <c r="I556" s="113"/>
      <c r="J556" s="112"/>
      <c r="K556" s="112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112"/>
      <c r="Z556" s="112"/>
    </row>
    <row r="557" spans="1:26">
      <c r="A557" s="112"/>
      <c r="B557" s="112"/>
      <c r="C557" s="112"/>
      <c r="D557" s="7"/>
      <c r="E557" s="113"/>
      <c r="F557" s="113"/>
      <c r="G557" s="113"/>
      <c r="H557" s="113"/>
      <c r="I557" s="113"/>
      <c r="J557" s="112"/>
      <c r="K557" s="112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112"/>
      <c r="Z557" s="112"/>
    </row>
    <row r="558" spans="1:26">
      <c r="A558" s="112"/>
      <c r="B558" s="112"/>
      <c r="C558" s="112"/>
      <c r="D558" s="7"/>
      <c r="E558" s="113"/>
      <c r="F558" s="113"/>
      <c r="G558" s="113"/>
      <c r="H558" s="113"/>
      <c r="I558" s="113"/>
      <c r="J558" s="112"/>
      <c r="K558" s="112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112"/>
      <c r="Z558" s="112"/>
    </row>
    <row r="559" spans="1:26">
      <c r="A559" s="112"/>
      <c r="B559" s="112"/>
      <c r="C559" s="112"/>
      <c r="D559" s="7"/>
      <c r="E559" s="113"/>
      <c r="F559" s="113"/>
      <c r="G559" s="113"/>
      <c r="H559" s="113"/>
      <c r="I559" s="113"/>
      <c r="J559" s="112"/>
      <c r="K559" s="112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112"/>
      <c r="Z559" s="112"/>
    </row>
    <row r="560" spans="1:26">
      <c r="A560" s="112"/>
      <c r="B560" s="112"/>
      <c r="C560" s="112"/>
      <c r="D560" s="7"/>
      <c r="E560" s="113"/>
      <c r="F560" s="113"/>
      <c r="G560" s="113"/>
      <c r="H560" s="113"/>
      <c r="I560" s="113"/>
      <c r="J560" s="112"/>
      <c r="K560" s="112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112"/>
      <c r="Z560" s="112"/>
    </row>
    <row r="561" spans="1:26">
      <c r="A561" s="112"/>
      <c r="B561" s="112"/>
      <c r="C561" s="112"/>
      <c r="D561" s="7"/>
      <c r="E561" s="113"/>
      <c r="F561" s="113"/>
      <c r="G561" s="113"/>
      <c r="H561" s="113"/>
      <c r="I561" s="113"/>
      <c r="J561" s="112"/>
      <c r="K561" s="112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112"/>
      <c r="Z561" s="112"/>
    </row>
    <row r="562" spans="1:26">
      <c r="A562" s="112"/>
      <c r="B562" s="112"/>
      <c r="C562" s="112"/>
      <c r="D562" s="7"/>
      <c r="E562" s="113"/>
      <c r="F562" s="113"/>
      <c r="G562" s="113"/>
      <c r="H562" s="113"/>
      <c r="I562" s="113"/>
      <c r="J562" s="112"/>
      <c r="K562" s="112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112"/>
      <c r="Z562" s="112"/>
    </row>
    <row r="563" spans="1:26">
      <c r="A563" s="112"/>
      <c r="B563" s="112"/>
      <c r="C563" s="112"/>
      <c r="D563" s="7"/>
      <c r="E563" s="113"/>
      <c r="F563" s="113"/>
      <c r="G563" s="113"/>
      <c r="H563" s="113"/>
      <c r="I563" s="113"/>
      <c r="J563" s="112"/>
      <c r="K563" s="112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112"/>
      <c r="Z563" s="112"/>
    </row>
    <row r="564" spans="1:26">
      <c r="A564" s="112"/>
      <c r="B564" s="112"/>
      <c r="C564" s="112"/>
      <c r="D564" s="7"/>
      <c r="E564" s="113"/>
      <c r="F564" s="113"/>
      <c r="G564" s="113"/>
      <c r="H564" s="113"/>
      <c r="I564" s="113"/>
      <c r="J564" s="112"/>
      <c r="K564" s="112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112"/>
      <c r="Z564" s="112"/>
    </row>
    <row r="565" spans="1:26">
      <c r="A565" s="112"/>
      <c r="B565" s="112"/>
      <c r="C565" s="112"/>
      <c r="D565" s="7"/>
      <c r="E565" s="113"/>
      <c r="F565" s="113"/>
      <c r="G565" s="113"/>
      <c r="H565" s="113"/>
      <c r="I565" s="113"/>
      <c r="J565" s="112"/>
      <c r="K565" s="112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112"/>
      <c r="Z565" s="112"/>
    </row>
    <row r="566" spans="1:26">
      <c r="A566" s="112"/>
      <c r="B566" s="112"/>
      <c r="C566" s="112"/>
      <c r="D566" s="7"/>
      <c r="E566" s="113"/>
      <c r="F566" s="113"/>
      <c r="G566" s="113"/>
      <c r="H566" s="113"/>
      <c r="I566" s="113"/>
      <c r="J566" s="112"/>
      <c r="K566" s="112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112"/>
      <c r="Z566" s="112"/>
    </row>
    <row r="567" spans="1:26">
      <c r="A567" s="112"/>
      <c r="B567" s="112"/>
      <c r="C567" s="112"/>
      <c r="D567" s="7"/>
      <c r="E567" s="113"/>
      <c r="F567" s="113"/>
      <c r="G567" s="113"/>
      <c r="H567" s="113"/>
      <c r="I567" s="113"/>
      <c r="J567" s="112"/>
      <c r="K567" s="112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112"/>
      <c r="Z567" s="112"/>
    </row>
    <row r="568" spans="1:26">
      <c r="A568" s="112"/>
      <c r="B568" s="112"/>
      <c r="C568" s="112"/>
      <c r="D568" s="7"/>
      <c r="E568" s="113"/>
      <c r="F568" s="113"/>
      <c r="G568" s="113"/>
      <c r="H568" s="113"/>
      <c r="I568" s="113"/>
      <c r="J568" s="112"/>
      <c r="K568" s="112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112"/>
      <c r="Z568" s="112"/>
    </row>
    <row r="569" spans="1:26">
      <c r="A569" s="112"/>
      <c r="B569" s="112"/>
      <c r="C569" s="112"/>
      <c r="D569" s="7"/>
      <c r="E569" s="113"/>
      <c r="F569" s="113"/>
      <c r="G569" s="113"/>
      <c r="H569" s="113"/>
      <c r="I569" s="113"/>
      <c r="J569" s="112"/>
      <c r="K569" s="112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112"/>
      <c r="Z569" s="112"/>
    </row>
    <row r="570" spans="1:26">
      <c r="A570" s="112"/>
      <c r="B570" s="112"/>
      <c r="C570" s="112"/>
      <c r="D570" s="7"/>
      <c r="E570" s="113"/>
      <c r="F570" s="113"/>
      <c r="G570" s="113"/>
      <c r="H570" s="113"/>
      <c r="I570" s="113"/>
      <c r="J570" s="112"/>
      <c r="K570" s="112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112"/>
      <c r="Z570" s="112"/>
    </row>
    <row r="571" spans="1:26">
      <c r="A571" s="112"/>
      <c r="B571" s="112"/>
      <c r="C571" s="112"/>
      <c r="D571" s="7"/>
      <c r="E571" s="113"/>
      <c r="F571" s="113"/>
      <c r="G571" s="113"/>
      <c r="H571" s="113"/>
      <c r="I571" s="113"/>
      <c r="J571" s="112"/>
      <c r="K571" s="112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112"/>
      <c r="Z571" s="112"/>
    </row>
    <row r="572" spans="1:26">
      <c r="A572" s="112"/>
      <c r="B572" s="112"/>
      <c r="C572" s="112"/>
      <c r="D572" s="7"/>
      <c r="E572" s="113"/>
      <c r="F572" s="113"/>
      <c r="G572" s="113"/>
      <c r="H572" s="113"/>
      <c r="I572" s="113"/>
      <c r="J572" s="112"/>
      <c r="K572" s="112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112"/>
      <c r="Z572" s="112"/>
    </row>
    <row r="573" spans="1:26">
      <c r="A573" s="112"/>
      <c r="B573" s="112"/>
      <c r="C573" s="112"/>
      <c r="D573" s="7"/>
      <c r="E573" s="113"/>
      <c r="F573" s="113"/>
      <c r="G573" s="113"/>
      <c r="H573" s="113"/>
      <c r="I573" s="113"/>
      <c r="J573" s="112"/>
      <c r="K573" s="112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112"/>
      <c r="Z573" s="112"/>
    </row>
    <row r="574" spans="1:26">
      <c r="A574" s="112"/>
      <c r="B574" s="112"/>
      <c r="C574" s="112"/>
      <c r="D574" s="7"/>
      <c r="E574" s="113"/>
      <c r="F574" s="113"/>
      <c r="G574" s="113"/>
      <c r="H574" s="113"/>
      <c r="I574" s="113"/>
      <c r="J574" s="112"/>
      <c r="K574" s="112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112"/>
      <c r="Z574" s="112"/>
    </row>
    <row r="575" spans="1:26">
      <c r="A575" s="112"/>
      <c r="B575" s="112"/>
      <c r="C575" s="112"/>
      <c r="D575" s="7"/>
      <c r="E575" s="113"/>
      <c r="F575" s="113"/>
      <c r="G575" s="113"/>
      <c r="H575" s="113"/>
      <c r="I575" s="113"/>
      <c r="J575" s="112"/>
      <c r="K575" s="112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112"/>
      <c r="Z575" s="112"/>
    </row>
    <row r="576" spans="1:26">
      <c r="A576" s="112"/>
      <c r="B576" s="112"/>
      <c r="C576" s="112"/>
      <c r="D576" s="7"/>
      <c r="E576" s="113"/>
      <c r="F576" s="113"/>
      <c r="G576" s="113"/>
      <c r="H576" s="113"/>
      <c r="I576" s="113"/>
      <c r="J576" s="112"/>
      <c r="K576" s="112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112"/>
      <c r="Z576" s="112"/>
    </row>
    <row r="577" spans="1:26">
      <c r="A577" s="112"/>
      <c r="B577" s="112"/>
      <c r="C577" s="112"/>
      <c r="D577" s="7"/>
      <c r="E577" s="113"/>
      <c r="F577" s="113"/>
      <c r="G577" s="113"/>
      <c r="H577" s="113"/>
      <c r="I577" s="113"/>
      <c r="J577" s="112"/>
      <c r="K577" s="112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112"/>
      <c r="Z577" s="112"/>
    </row>
    <row r="578" spans="1:26">
      <c r="A578" s="112"/>
      <c r="B578" s="112"/>
      <c r="C578" s="112"/>
      <c r="D578" s="7"/>
      <c r="E578" s="113"/>
      <c r="F578" s="113"/>
      <c r="G578" s="113"/>
      <c r="H578" s="113"/>
      <c r="I578" s="113"/>
      <c r="J578" s="112"/>
      <c r="K578" s="112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112"/>
      <c r="Z578" s="112"/>
    </row>
    <row r="579" spans="1:26">
      <c r="A579" s="112"/>
      <c r="B579" s="112"/>
      <c r="C579" s="112"/>
      <c r="D579" s="7"/>
      <c r="E579" s="113"/>
      <c r="F579" s="113"/>
      <c r="G579" s="113"/>
      <c r="H579" s="113"/>
      <c r="I579" s="113"/>
      <c r="J579" s="112"/>
      <c r="K579" s="112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112"/>
      <c r="Z579" s="112"/>
    </row>
    <row r="580" spans="1:26">
      <c r="A580" s="112"/>
      <c r="B580" s="112"/>
      <c r="C580" s="112"/>
      <c r="D580" s="7"/>
      <c r="E580" s="113"/>
      <c r="F580" s="113"/>
      <c r="G580" s="113"/>
      <c r="H580" s="113"/>
      <c r="I580" s="113"/>
      <c r="J580" s="112"/>
      <c r="K580" s="112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112"/>
      <c r="Z580" s="112"/>
    </row>
    <row r="581" spans="1:26">
      <c r="A581" s="112"/>
      <c r="B581" s="112"/>
      <c r="C581" s="112"/>
      <c r="D581" s="7"/>
      <c r="E581" s="113"/>
      <c r="F581" s="113"/>
      <c r="G581" s="113"/>
      <c r="H581" s="113"/>
      <c r="I581" s="113"/>
      <c r="J581" s="112"/>
      <c r="K581" s="112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112"/>
      <c r="Z581" s="112"/>
    </row>
    <row r="582" spans="1:26">
      <c r="A582" s="112"/>
      <c r="B582" s="112"/>
      <c r="C582" s="112"/>
      <c r="D582" s="7"/>
      <c r="E582" s="113"/>
      <c r="F582" s="113"/>
      <c r="G582" s="113"/>
      <c r="H582" s="113"/>
      <c r="I582" s="113"/>
      <c r="J582" s="112"/>
      <c r="K582" s="112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112"/>
      <c r="Z582" s="112"/>
    </row>
    <row r="583" spans="1:26">
      <c r="A583" s="112"/>
      <c r="B583" s="112"/>
      <c r="C583" s="112"/>
      <c r="D583" s="7"/>
      <c r="E583" s="113"/>
      <c r="F583" s="113"/>
      <c r="G583" s="113"/>
      <c r="H583" s="113"/>
      <c r="I583" s="113"/>
      <c r="J583" s="112"/>
      <c r="K583" s="112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112"/>
      <c r="Z583" s="112"/>
    </row>
    <row r="584" spans="1:26">
      <c r="A584" s="112"/>
      <c r="B584" s="112"/>
      <c r="C584" s="112"/>
      <c r="D584" s="7"/>
      <c r="E584" s="113"/>
      <c r="F584" s="113"/>
      <c r="G584" s="113"/>
      <c r="H584" s="113"/>
      <c r="I584" s="113"/>
      <c r="J584" s="112"/>
      <c r="K584" s="112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112"/>
      <c r="Z584" s="112"/>
    </row>
    <row r="585" spans="1:26">
      <c r="A585" s="112"/>
      <c r="B585" s="112"/>
      <c r="C585" s="112"/>
      <c r="D585" s="7"/>
      <c r="E585" s="113"/>
      <c r="F585" s="113"/>
      <c r="G585" s="113"/>
      <c r="H585" s="113"/>
      <c r="I585" s="113"/>
      <c r="J585" s="112"/>
      <c r="K585" s="112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112"/>
      <c r="Z585" s="112"/>
    </row>
    <row r="586" spans="1:26">
      <c r="A586" s="112"/>
      <c r="B586" s="112"/>
      <c r="C586" s="112"/>
      <c r="D586" s="7"/>
      <c r="E586" s="113"/>
      <c r="F586" s="113"/>
      <c r="G586" s="113"/>
      <c r="H586" s="113"/>
      <c r="I586" s="113"/>
      <c r="J586" s="112"/>
      <c r="K586" s="112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112"/>
      <c r="Z586" s="112"/>
    </row>
    <row r="587" spans="1:26">
      <c r="A587" s="112"/>
      <c r="B587" s="112"/>
      <c r="C587" s="112"/>
      <c r="D587" s="7"/>
      <c r="E587" s="113"/>
      <c r="F587" s="113"/>
      <c r="G587" s="113"/>
      <c r="H587" s="113"/>
      <c r="I587" s="113"/>
      <c r="J587" s="112"/>
      <c r="K587" s="112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112"/>
      <c r="Z587" s="112"/>
    </row>
    <row r="588" spans="1:26">
      <c r="A588" s="112"/>
      <c r="B588" s="112"/>
      <c r="C588" s="112"/>
      <c r="D588" s="7"/>
      <c r="E588" s="113"/>
      <c r="F588" s="113"/>
      <c r="G588" s="113"/>
      <c r="H588" s="113"/>
      <c r="I588" s="113"/>
      <c r="J588" s="112"/>
      <c r="K588" s="112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112"/>
      <c r="Z588" s="112"/>
    </row>
    <row r="589" spans="1:26">
      <c r="A589" s="112"/>
      <c r="B589" s="112"/>
      <c r="C589" s="112"/>
      <c r="D589" s="7"/>
      <c r="E589" s="113"/>
      <c r="F589" s="113"/>
      <c r="G589" s="113"/>
      <c r="H589" s="113"/>
      <c r="I589" s="113"/>
      <c r="J589" s="112"/>
      <c r="K589" s="112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112"/>
      <c r="Z589" s="112"/>
    </row>
    <row r="590" spans="1:26">
      <c r="A590" s="112"/>
      <c r="B590" s="112"/>
      <c r="C590" s="112"/>
      <c r="D590" s="7"/>
      <c r="E590" s="113"/>
      <c r="F590" s="113"/>
      <c r="G590" s="113"/>
      <c r="H590" s="113"/>
      <c r="I590" s="113"/>
      <c r="J590" s="112"/>
      <c r="K590" s="112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112"/>
      <c r="Z590" s="112"/>
    </row>
    <row r="591" spans="1:26">
      <c r="A591" s="112"/>
      <c r="B591" s="112"/>
      <c r="C591" s="112"/>
      <c r="D591" s="7"/>
      <c r="E591" s="113"/>
      <c r="F591" s="113"/>
      <c r="G591" s="113"/>
      <c r="H591" s="113"/>
      <c r="I591" s="113"/>
      <c r="J591" s="112"/>
      <c r="K591" s="112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112"/>
      <c r="Z591" s="112"/>
    </row>
    <row r="592" spans="1:26">
      <c r="A592" s="112"/>
      <c r="B592" s="112"/>
      <c r="C592" s="112"/>
      <c r="D592" s="7"/>
      <c r="E592" s="113"/>
      <c r="F592" s="113"/>
      <c r="G592" s="113"/>
      <c r="H592" s="113"/>
      <c r="I592" s="113"/>
      <c r="J592" s="112"/>
      <c r="K592" s="112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112"/>
      <c r="Z592" s="112"/>
    </row>
    <row r="593" spans="1:26">
      <c r="A593" s="112"/>
      <c r="B593" s="112"/>
      <c r="C593" s="112"/>
      <c r="D593" s="7"/>
      <c r="E593" s="113"/>
      <c r="F593" s="113"/>
      <c r="G593" s="113"/>
      <c r="H593" s="113"/>
      <c r="I593" s="113"/>
      <c r="J593" s="112"/>
      <c r="K593" s="112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112"/>
      <c r="Z593" s="112"/>
    </row>
    <row r="594" spans="1:26">
      <c r="A594" s="112"/>
      <c r="B594" s="112"/>
      <c r="C594" s="112"/>
      <c r="D594" s="7"/>
      <c r="E594" s="113"/>
      <c r="F594" s="113"/>
      <c r="G594" s="113"/>
      <c r="H594" s="113"/>
      <c r="I594" s="113"/>
      <c r="J594" s="112"/>
      <c r="K594" s="112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112"/>
      <c r="Z594" s="112"/>
    </row>
    <row r="595" spans="1:26">
      <c r="A595" s="112"/>
      <c r="B595" s="112"/>
      <c r="C595" s="112"/>
      <c r="D595" s="7"/>
      <c r="E595" s="113"/>
      <c r="F595" s="113"/>
      <c r="G595" s="113"/>
      <c r="H595" s="113"/>
      <c r="I595" s="113"/>
      <c r="J595" s="112"/>
      <c r="K595" s="112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112"/>
      <c r="Z595" s="112"/>
    </row>
    <row r="596" spans="1:26">
      <c r="A596" s="112"/>
      <c r="B596" s="112"/>
      <c r="C596" s="112"/>
      <c r="D596" s="7"/>
      <c r="E596" s="113"/>
      <c r="F596" s="113"/>
      <c r="G596" s="113"/>
      <c r="H596" s="113"/>
      <c r="I596" s="113"/>
      <c r="J596" s="112"/>
      <c r="K596" s="112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112"/>
      <c r="Z596" s="112"/>
    </row>
    <row r="597" spans="1:26">
      <c r="A597" s="112"/>
      <c r="B597" s="112"/>
      <c r="C597" s="112"/>
      <c r="D597" s="7"/>
      <c r="E597" s="113"/>
      <c r="F597" s="113"/>
      <c r="G597" s="113"/>
      <c r="H597" s="113"/>
      <c r="I597" s="113"/>
      <c r="J597" s="112"/>
      <c r="K597" s="112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112"/>
      <c r="Z597" s="112"/>
    </row>
    <row r="598" spans="1:26">
      <c r="A598" s="112"/>
      <c r="B598" s="112"/>
      <c r="C598" s="112"/>
      <c r="D598" s="7"/>
      <c r="E598" s="113"/>
      <c r="F598" s="113"/>
      <c r="G598" s="113"/>
      <c r="H598" s="113"/>
      <c r="I598" s="113"/>
      <c r="J598" s="112"/>
      <c r="K598" s="112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112"/>
      <c r="Z598" s="112"/>
    </row>
    <row r="599" spans="1:26">
      <c r="A599" s="112"/>
      <c r="B599" s="112"/>
      <c r="C599" s="112"/>
      <c r="D599" s="7"/>
      <c r="E599" s="113"/>
      <c r="F599" s="113"/>
      <c r="G599" s="113"/>
      <c r="H599" s="113"/>
      <c r="I599" s="113"/>
      <c r="J599" s="112"/>
      <c r="K599" s="112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112"/>
      <c r="Z599" s="112"/>
    </row>
    <row r="600" spans="1:26">
      <c r="A600" s="112"/>
      <c r="B600" s="112"/>
      <c r="C600" s="112"/>
      <c r="D600" s="7"/>
      <c r="E600" s="113"/>
      <c r="F600" s="113"/>
      <c r="G600" s="113"/>
      <c r="H600" s="113"/>
      <c r="I600" s="113"/>
      <c r="J600" s="112"/>
      <c r="K600" s="112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112"/>
      <c r="Z600" s="112"/>
    </row>
    <row r="601" spans="1:26">
      <c r="A601" s="112"/>
      <c r="B601" s="112"/>
      <c r="C601" s="112"/>
      <c r="D601" s="7"/>
      <c r="E601" s="113"/>
      <c r="F601" s="113"/>
      <c r="G601" s="113"/>
      <c r="H601" s="113"/>
      <c r="I601" s="113"/>
      <c r="J601" s="112"/>
      <c r="K601" s="112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112"/>
      <c r="Z601" s="112"/>
    </row>
    <row r="602" spans="1:26">
      <c r="A602" s="112"/>
      <c r="B602" s="112"/>
      <c r="C602" s="112"/>
      <c r="D602" s="7"/>
      <c r="E602" s="113"/>
      <c r="F602" s="113"/>
      <c r="G602" s="113"/>
      <c r="H602" s="113"/>
      <c r="I602" s="113"/>
      <c r="J602" s="112"/>
      <c r="K602" s="112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112"/>
      <c r="Z602" s="112"/>
    </row>
    <row r="603" spans="1:26">
      <c r="A603" s="112"/>
      <c r="B603" s="112"/>
      <c r="C603" s="112"/>
      <c r="D603" s="7"/>
      <c r="E603" s="113"/>
      <c r="F603" s="113"/>
      <c r="G603" s="113"/>
      <c r="H603" s="113"/>
      <c r="I603" s="113"/>
      <c r="J603" s="112"/>
      <c r="K603" s="112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112"/>
      <c r="Z603" s="112"/>
    </row>
    <row r="604" spans="1:26">
      <c r="A604" s="112"/>
      <c r="B604" s="112"/>
      <c r="C604" s="112"/>
      <c r="D604" s="7"/>
      <c r="E604" s="113"/>
      <c r="F604" s="113"/>
      <c r="G604" s="113"/>
      <c r="H604" s="113"/>
      <c r="I604" s="113"/>
      <c r="J604" s="112"/>
      <c r="K604" s="112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112"/>
      <c r="Z604" s="112"/>
    </row>
    <row r="605" spans="1:26">
      <c r="A605" s="112"/>
      <c r="B605" s="112"/>
      <c r="C605" s="112"/>
      <c r="D605" s="7"/>
      <c r="E605" s="113"/>
      <c r="F605" s="113"/>
      <c r="G605" s="113"/>
      <c r="H605" s="113"/>
      <c r="I605" s="113"/>
      <c r="J605" s="112"/>
      <c r="K605" s="112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112"/>
      <c r="Z605" s="112"/>
    </row>
    <row r="606" spans="1:26">
      <c r="A606" s="112"/>
      <c r="B606" s="112"/>
      <c r="C606" s="112"/>
      <c r="D606" s="7"/>
      <c r="E606" s="113"/>
      <c r="F606" s="113"/>
      <c r="G606" s="113"/>
      <c r="H606" s="113"/>
      <c r="I606" s="113"/>
      <c r="J606" s="112"/>
      <c r="K606" s="112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112"/>
      <c r="Z606" s="112"/>
    </row>
    <row r="607" spans="1:26">
      <c r="A607" s="112"/>
      <c r="B607" s="112"/>
      <c r="C607" s="112"/>
      <c r="D607" s="7"/>
      <c r="E607" s="113"/>
      <c r="F607" s="113"/>
      <c r="G607" s="113"/>
      <c r="H607" s="113"/>
      <c r="I607" s="113"/>
      <c r="J607" s="112"/>
      <c r="K607" s="112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112"/>
      <c r="Z607" s="112"/>
    </row>
    <row r="608" spans="1:26">
      <c r="A608" s="112"/>
      <c r="B608" s="112"/>
      <c r="C608" s="112"/>
      <c r="D608" s="7"/>
      <c r="E608" s="113"/>
      <c r="F608" s="113"/>
      <c r="G608" s="113"/>
      <c r="H608" s="113"/>
      <c r="I608" s="113"/>
      <c r="J608" s="112"/>
      <c r="K608" s="112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112"/>
      <c r="Z608" s="112"/>
    </row>
    <row r="609" spans="1:26">
      <c r="A609" s="112"/>
      <c r="B609" s="112"/>
      <c r="C609" s="112"/>
      <c r="D609" s="7"/>
      <c r="E609" s="113"/>
      <c r="F609" s="113"/>
      <c r="G609" s="113"/>
      <c r="H609" s="113"/>
      <c r="I609" s="113"/>
      <c r="J609" s="112"/>
      <c r="K609" s="112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112"/>
      <c r="Z609" s="112"/>
    </row>
    <row r="610" spans="1:26">
      <c r="A610" s="112"/>
      <c r="B610" s="112"/>
      <c r="C610" s="112"/>
      <c r="D610" s="7"/>
      <c r="E610" s="113"/>
      <c r="F610" s="113"/>
      <c r="G610" s="113"/>
      <c r="H610" s="113"/>
      <c r="I610" s="113"/>
      <c r="J610" s="112"/>
      <c r="K610" s="112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112"/>
      <c r="Z610" s="112"/>
    </row>
    <row r="611" spans="1:26">
      <c r="A611" s="112"/>
      <c r="B611" s="112"/>
      <c r="C611" s="112"/>
      <c r="D611" s="7"/>
      <c r="E611" s="113"/>
      <c r="F611" s="113"/>
      <c r="G611" s="113"/>
      <c r="H611" s="113"/>
      <c r="I611" s="113"/>
      <c r="J611" s="112"/>
      <c r="K611" s="112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112"/>
      <c r="Z611" s="112"/>
    </row>
    <row r="612" spans="1:26">
      <c r="A612" s="112"/>
      <c r="B612" s="112"/>
      <c r="C612" s="112"/>
      <c r="D612" s="7"/>
      <c r="E612" s="113"/>
      <c r="F612" s="113"/>
      <c r="G612" s="113"/>
      <c r="H612" s="113"/>
      <c r="I612" s="113"/>
      <c r="J612" s="112"/>
      <c r="K612" s="112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112"/>
      <c r="Z612" s="112"/>
    </row>
    <row r="613" spans="1:26">
      <c r="A613" s="112"/>
      <c r="B613" s="112"/>
      <c r="C613" s="112"/>
      <c r="D613" s="7"/>
      <c r="E613" s="113"/>
      <c r="F613" s="113"/>
      <c r="G613" s="113"/>
      <c r="H613" s="113"/>
      <c r="I613" s="113"/>
      <c r="J613" s="112"/>
      <c r="K613" s="112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112"/>
      <c r="Z613" s="112"/>
    </row>
    <row r="614" spans="1:26">
      <c r="A614" s="112"/>
      <c r="B614" s="112"/>
      <c r="C614" s="112"/>
      <c r="D614" s="7"/>
      <c r="E614" s="113"/>
      <c r="F614" s="113"/>
      <c r="G614" s="113"/>
      <c r="H614" s="113"/>
      <c r="I614" s="113"/>
      <c r="J614" s="112"/>
      <c r="K614" s="112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112"/>
      <c r="Z614" s="112"/>
    </row>
    <row r="615" spans="1:26">
      <c r="A615" s="112"/>
      <c r="B615" s="112"/>
      <c r="C615" s="112"/>
      <c r="D615" s="7"/>
      <c r="E615" s="113"/>
      <c r="F615" s="113"/>
      <c r="G615" s="113"/>
      <c r="H615" s="113"/>
      <c r="I615" s="113"/>
      <c r="J615" s="112"/>
      <c r="K615" s="112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112"/>
      <c r="Z615" s="112"/>
    </row>
    <row r="616" spans="1:26">
      <c r="A616" s="112"/>
      <c r="B616" s="112"/>
      <c r="C616" s="112"/>
      <c r="D616" s="7"/>
      <c r="E616" s="113"/>
      <c r="F616" s="113"/>
      <c r="G616" s="113"/>
      <c r="H616" s="113"/>
      <c r="I616" s="113"/>
      <c r="J616" s="112"/>
      <c r="K616" s="112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112"/>
      <c r="Z616" s="112"/>
    </row>
    <row r="617" spans="1:26">
      <c r="A617" s="112"/>
      <c r="B617" s="112"/>
      <c r="C617" s="112"/>
      <c r="D617" s="7"/>
      <c r="E617" s="113"/>
      <c r="F617" s="113"/>
      <c r="G617" s="113"/>
      <c r="H617" s="113"/>
      <c r="I617" s="113"/>
      <c r="J617" s="112"/>
      <c r="K617" s="112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112"/>
      <c r="Z617" s="112"/>
    </row>
    <row r="618" spans="1:26">
      <c r="A618" s="112"/>
      <c r="B618" s="112"/>
      <c r="C618" s="112"/>
      <c r="D618" s="7"/>
      <c r="E618" s="113"/>
      <c r="F618" s="113"/>
      <c r="G618" s="113"/>
      <c r="H618" s="113"/>
      <c r="I618" s="113"/>
      <c r="J618" s="112"/>
      <c r="K618" s="112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112"/>
      <c r="Z618" s="112"/>
    </row>
    <row r="619" spans="1:26">
      <c r="A619" s="112"/>
      <c r="B619" s="112"/>
      <c r="C619" s="112"/>
      <c r="D619" s="7"/>
      <c r="E619" s="113"/>
      <c r="F619" s="113"/>
      <c r="G619" s="113"/>
      <c r="H619" s="113"/>
      <c r="I619" s="113"/>
      <c r="J619" s="112"/>
      <c r="K619" s="112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112"/>
      <c r="Z619" s="112"/>
    </row>
    <row r="620" spans="1:26">
      <c r="A620" s="112"/>
      <c r="B620" s="112"/>
      <c r="C620" s="112"/>
      <c r="D620" s="7"/>
      <c r="E620" s="113"/>
      <c r="F620" s="113"/>
      <c r="G620" s="113"/>
      <c r="H620" s="113"/>
      <c r="I620" s="113"/>
      <c r="J620" s="112"/>
      <c r="K620" s="112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112"/>
      <c r="Z620" s="112"/>
    </row>
    <row r="621" spans="1:26">
      <c r="A621" s="112"/>
      <c r="B621" s="112"/>
      <c r="C621" s="112"/>
      <c r="D621" s="7"/>
      <c r="E621" s="113"/>
      <c r="F621" s="113"/>
      <c r="G621" s="113"/>
      <c r="H621" s="113"/>
      <c r="I621" s="113"/>
      <c r="J621" s="112"/>
      <c r="K621" s="112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112"/>
      <c r="Z621" s="112"/>
    </row>
    <row r="622" spans="1:26">
      <c r="A622" s="112"/>
      <c r="B622" s="112"/>
      <c r="C622" s="112"/>
      <c r="D622" s="7"/>
      <c r="E622" s="113"/>
      <c r="F622" s="113"/>
      <c r="G622" s="113"/>
      <c r="H622" s="113"/>
      <c r="I622" s="113"/>
      <c r="J622" s="112"/>
      <c r="K622" s="112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112"/>
      <c r="Z622" s="112"/>
    </row>
    <row r="623" spans="1:26">
      <c r="A623" s="112"/>
      <c r="B623" s="112"/>
      <c r="C623" s="112"/>
      <c r="D623" s="7"/>
      <c r="E623" s="113"/>
      <c r="F623" s="113"/>
      <c r="G623" s="113"/>
      <c r="H623" s="113"/>
      <c r="I623" s="113"/>
      <c r="J623" s="112"/>
      <c r="K623" s="112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112"/>
      <c r="Z623" s="112"/>
    </row>
    <row r="624" spans="1:26">
      <c r="A624" s="112"/>
      <c r="B624" s="112"/>
      <c r="C624" s="112"/>
      <c r="D624" s="7"/>
      <c r="E624" s="113"/>
      <c r="F624" s="113"/>
      <c r="G624" s="113"/>
      <c r="H624" s="113"/>
      <c r="I624" s="113"/>
      <c r="J624" s="112"/>
      <c r="K624" s="112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112"/>
      <c r="Z624" s="112"/>
    </row>
    <row r="625" spans="1:26">
      <c r="A625" s="112"/>
      <c r="B625" s="112"/>
      <c r="C625" s="112"/>
      <c r="D625" s="7"/>
      <c r="E625" s="113"/>
      <c r="F625" s="113"/>
      <c r="G625" s="113"/>
      <c r="H625" s="113"/>
      <c r="I625" s="113"/>
      <c r="J625" s="112"/>
      <c r="K625" s="112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112"/>
      <c r="Z625" s="112"/>
    </row>
    <row r="626" spans="1:26">
      <c r="A626" s="112"/>
      <c r="B626" s="112"/>
      <c r="C626" s="112"/>
      <c r="D626" s="7"/>
      <c r="E626" s="113"/>
      <c r="F626" s="113"/>
      <c r="G626" s="113"/>
      <c r="H626" s="113"/>
      <c r="I626" s="113"/>
      <c r="J626" s="112"/>
      <c r="K626" s="112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112"/>
      <c r="Z626" s="112"/>
    </row>
    <row r="627" spans="1:26">
      <c r="A627" s="112"/>
      <c r="B627" s="112"/>
      <c r="C627" s="112"/>
      <c r="D627" s="7"/>
      <c r="E627" s="113"/>
      <c r="F627" s="113"/>
      <c r="G627" s="113"/>
      <c r="H627" s="113"/>
      <c r="I627" s="113"/>
      <c r="J627" s="112"/>
      <c r="K627" s="112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112"/>
      <c r="Z627" s="112"/>
    </row>
    <row r="628" spans="1:26">
      <c r="A628" s="112"/>
      <c r="B628" s="112"/>
      <c r="C628" s="112"/>
      <c r="D628" s="7"/>
      <c r="E628" s="113"/>
      <c r="F628" s="113"/>
      <c r="G628" s="113"/>
      <c r="H628" s="113"/>
      <c r="I628" s="113"/>
      <c r="J628" s="112"/>
      <c r="K628" s="112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112"/>
      <c r="Z628" s="112"/>
    </row>
    <row r="629" spans="1:26">
      <c r="A629" s="112"/>
      <c r="B629" s="112"/>
      <c r="C629" s="112"/>
      <c r="D629" s="7"/>
      <c r="E629" s="113"/>
      <c r="F629" s="113"/>
      <c r="G629" s="113"/>
      <c r="H629" s="113"/>
      <c r="I629" s="113"/>
      <c r="J629" s="112"/>
      <c r="K629" s="112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112"/>
      <c r="Z629" s="112"/>
    </row>
    <row r="630" spans="1:26">
      <c r="A630" s="112"/>
      <c r="B630" s="112"/>
      <c r="C630" s="112"/>
      <c r="D630" s="7"/>
      <c r="E630" s="113"/>
      <c r="F630" s="113"/>
      <c r="G630" s="113"/>
      <c r="H630" s="113"/>
      <c r="I630" s="113"/>
      <c r="J630" s="112"/>
      <c r="K630" s="112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112"/>
      <c r="Z630" s="112"/>
    </row>
    <row r="631" spans="1:26">
      <c r="A631" s="112"/>
      <c r="B631" s="112"/>
      <c r="C631" s="112"/>
      <c r="D631" s="7"/>
      <c r="E631" s="113"/>
      <c r="F631" s="113"/>
      <c r="G631" s="113"/>
      <c r="H631" s="113"/>
      <c r="I631" s="113"/>
      <c r="J631" s="112"/>
      <c r="K631" s="112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112"/>
      <c r="Z631" s="112"/>
    </row>
    <row r="632" spans="1:26">
      <c r="A632" s="112"/>
      <c r="B632" s="112"/>
      <c r="C632" s="112"/>
      <c r="D632" s="7"/>
      <c r="E632" s="113"/>
      <c r="F632" s="113"/>
      <c r="G632" s="113"/>
      <c r="H632" s="113"/>
      <c r="I632" s="113"/>
      <c r="J632" s="112"/>
      <c r="K632" s="112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112"/>
      <c r="Z632" s="112"/>
    </row>
    <row r="633" spans="1:26">
      <c r="A633" s="112"/>
      <c r="B633" s="112"/>
      <c r="C633" s="112"/>
      <c r="D633" s="7"/>
      <c r="E633" s="113"/>
      <c r="F633" s="113"/>
      <c r="G633" s="113"/>
      <c r="H633" s="113"/>
      <c r="I633" s="113"/>
      <c r="J633" s="112"/>
      <c r="K633" s="112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112"/>
      <c r="Z633" s="112"/>
    </row>
    <row r="634" spans="1:26">
      <c r="A634" s="112"/>
      <c r="B634" s="112"/>
      <c r="C634" s="112"/>
      <c r="D634" s="7"/>
      <c r="E634" s="113"/>
      <c r="F634" s="113"/>
      <c r="G634" s="113"/>
      <c r="H634" s="113"/>
      <c r="I634" s="113"/>
      <c r="J634" s="112"/>
      <c r="K634" s="112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112"/>
      <c r="Z634" s="112"/>
    </row>
    <row r="635" spans="1:26">
      <c r="A635" s="112"/>
      <c r="B635" s="112"/>
      <c r="C635" s="112"/>
      <c r="D635" s="7"/>
      <c r="E635" s="113"/>
      <c r="F635" s="113"/>
      <c r="G635" s="113"/>
      <c r="H635" s="113"/>
      <c r="I635" s="113"/>
      <c r="J635" s="112"/>
      <c r="K635" s="112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112"/>
      <c r="Z635" s="112"/>
    </row>
    <row r="636" spans="1:26">
      <c r="A636" s="112"/>
      <c r="B636" s="112"/>
      <c r="C636" s="112"/>
      <c r="D636" s="7"/>
      <c r="E636" s="113"/>
      <c r="F636" s="113"/>
      <c r="G636" s="113"/>
      <c r="H636" s="113"/>
      <c r="I636" s="113"/>
      <c r="J636" s="112"/>
      <c r="K636" s="112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112"/>
      <c r="Z636" s="112"/>
    </row>
    <row r="637" spans="1:26">
      <c r="A637" s="112"/>
      <c r="B637" s="112"/>
      <c r="C637" s="112"/>
      <c r="D637" s="7"/>
      <c r="E637" s="113"/>
      <c r="F637" s="113"/>
      <c r="G637" s="113"/>
      <c r="H637" s="113"/>
      <c r="I637" s="113"/>
      <c r="J637" s="112"/>
      <c r="K637" s="112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112"/>
      <c r="Z637" s="112"/>
    </row>
    <row r="638" spans="1:26">
      <c r="A638" s="112"/>
      <c r="B638" s="112"/>
      <c r="C638" s="112"/>
      <c r="D638" s="7"/>
      <c r="E638" s="113"/>
      <c r="F638" s="113"/>
      <c r="G638" s="113"/>
      <c r="H638" s="113"/>
      <c r="I638" s="113"/>
      <c r="J638" s="112"/>
      <c r="K638" s="112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112"/>
      <c r="Z638" s="112"/>
    </row>
    <row r="639" spans="1:26">
      <c r="A639" s="112"/>
      <c r="B639" s="112"/>
      <c r="C639" s="112"/>
      <c r="D639" s="7"/>
      <c r="E639" s="113"/>
      <c r="F639" s="113"/>
      <c r="G639" s="113"/>
      <c r="H639" s="113"/>
      <c r="I639" s="113"/>
      <c r="J639" s="112"/>
      <c r="K639" s="112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112"/>
      <c r="Z639" s="112"/>
    </row>
    <row r="640" spans="1:26">
      <c r="A640" s="112"/>
      <c r="B640" s="112"/>
      <c r="C640" s="112"/>
      <c r="D640" s="7"/>
      <c r="E640" s="113"/>
      <c r="F640" s="113"/>
      <c r="G640" s="113"/>
      <c r="H640" s="113"/>
      <c r="I640" s="113"/>
      <c r="J640" s="112"/>
      <c r="K640" s="112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112"/>
      <c r="Z640" s="112"/>
    </row>
    <row r="641" spans="1:26">
      <c r="A641" s="112"/>
      <c r="B641" s="112"/>
      <c r="C641" s="112"/>
      <c r="D641" s="7"/>
      <c r="E641" s="113"/>
      <c r="F641" s="113"/>
      <c r="G641" s="113"/>
      <c r="H641" s="113"/>
      <c r="I641" s="113"/>
      <c r="J641" s="112"/>
      <c r="K641" s="112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112"/>
      <c r="Z641" s="112"/>
    </row>
    <row r="642" spans="1:26">
      <c r="A642" s="112"/>
      <c r="B642" s="112"/>
      <c r="C642" s="112"/>
      <c r="D642" s="7"/>
      <c r="E642" s="113"/>
      <c r="F642" s="113"/>
      <c r="G642" s="113"/>
      <c r="H642" s="113"/>
      <c r="I642" s="113"/>
      <c r="J642" s="112"/>
      <c r="K642" s="112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112"/>
      <c r="Z642" s="112"/>
    </row>
    <row r="643" spans="1:26">
      <c r="A643" s="112"/>
      <c r="B643" s="112"/>
      <c r="C643" s="112"/>
      <c r="D643" s="7"/>
      <c r="E643" s="113"/>
      <c r="F643" s="113"/>
      <c r="G643" s="113"/>
      <c r="H643" s="113"/>
      <c r="I643" s="113"/>
      <c r="J643" s="112"/>
      <c r="K643" s="112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112"/>
      <c r="Z643" s="112"/>
    </row>
    <row r="644" spans="1:26">
      <c r="A644" s="112"/>
      <c r="B644" s="112"/>
      <c r="C644" s="112"/>
      <c r="D644" s="7"/>
      <c r="E644" s="113"/>
      <c r="F644" s="113"/>
      <c r="G644" s="113"/>
      <c r="H644" s="113"/>
      <c r="I644" s="113"/>
      <c r="J644" s="112"/>
      <c r="K644" s="112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112"/>
      <c r="Z644" s="112"/>
    </row>
    <row r="645" spans="1:26">
      <c r="A645" s="112"/>
      <c r="B645" s="112"/>
      <c r="C645" s="112"/>
      <c r="D645" s="7"/>
      <c r="E645" s="113"/>
      <c r="F645" s="113"/>
      <c r="G645" s="113"/>
      <c r="H645" s="113"/>
      <c r="I645" s="113"/>
      <c r="J645" s="112"/>
      <c r="K645" s="112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112"/>
      <c r="Z645" s="112"/>
    </row>
    <row r="646" spans="1:26">
      <c r="A646" s="112"/>
      <c r="B646" s="112"/>
      <c r="C646" s="112"/>
      <c r="D646" s="7"/>
      <c r="E646" s="113"/>
      <c r="F646" s="113"/>
      <c r="G646" s="113"/>
      <c r="H646" s="113"/>
      <c r="I646" s="113"/>
      <c r="J646" s="112"/>
      <c r="K646" s="112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112"/>
      <c r="Z646" s="112"/>
    </row>
    <row r="647" spans="1:26">
      <c r="A647" s="112"/>
      <c r="B647" s="112"/>
      <c r="C647" s="112"/>
      <c r="D647" s="7"/>
      <c r="E647" s="113"/>
      <c r="F647" s="113"/>
      <c r="G647" s="113"/>
      <c r="H647" s="113"/>
      <c r="I647" s="113"/>
      <c r="J647" s="112"/>
      <c r="K647" s="112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112"/>
      <c r="Z647" s="112"/>
    </row>
    <row r="648" spans="1:26">
      <c r="A648" s="112"/>
      <c r="B648" s="112"/>
      <c r="C648" s="112"/>
      <c r="D648" s="7"/>
      <c r="E648" s="113"/>
      <c r="F648" s="113"/>
      <c r="G648" s="113"/>
      <c r="H648" s="113"/>
      <c r="I648" s="113"/>
      <c r="J648" s="112"/>
      <c r="K648" s="112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112"/>
      <c r="Z648" s="112"/>
    </row>
    <row r="649" spans="1:26">
      <c r="A649" s="112"/>
      <c r="B649" s="112"/>
      <c r="C649" s="112"/>
      <c r="D649" s="7"/>
      <c r="E649" s="113"/>
      <c r="F649" s="113"/>
      <c r="G649" s="113"/>
      <c r="H649" s="113"/>
      <c r="I649" s="113"/>
      <c r="J649" s="112"/>
      <c r="K649" s="112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112"/>
      <c r="Z649" s="112"/>
    </row>
    <row r="650" spans="1:26">
      <c r="A650" s="112"/>
      <c r="B650" s="112"/>
      <c r="C650" s="112"/>
      <c r="D650" s="7"/>
      <c r="E650" s="113"/>
      <c r="F650" s="113"/>
      <c r="G650" s="113"/>
      <c r="H650" s="113"/>
      <c r="I650" s="113"/>
      <c r="J650" s="112"/>
      <c r="K650" s="112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112"/>
      <c r="Z650" s="112"/>
    </row>
    <row r="651" spans="1:26">
      <c r="A651" s="112"/>
      <c r="B651" s="112"/>
      <c r="C651" s="112"/>
      <c r="D651" s="7"/>
      <c r="E651" s="113"/>
      <c r="F651" s="113"/>
      <c r="G651" s="113"/>
      <c r="H651" s="113"/>
      <c r="I651" s="113"/>
      <c r="J651" s="112"/>
      <c r="K651" s="112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112"/>
      <c r="Z651" s="112"/>
    </row>
    <row r="652" spans="1:26">
      <c r="A652" s="112"/>
      <c r="B652" s="112"/>
      <c r="C652" s="112"/>
      <c r="D652" s="7"/>
      <c r="E652" s="113"/>
      <c r="F652" s="113"/>
      <c r="G652" s="113"/>
      <c r="H652" s="113"/>
      <c r="I652" s="113"/>
      <c r="J652" s="112"/>
      <c r="K652" s="112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112"/>
      <c r="Z652" s="112"/>
    </row>
    <row r="653" spans="1:26">
      <c r="A653" s="112"/>
      <c r="B653" s="112"/>
      <c r="C653" s="112"/>
      <c r="D653" s="7"/>
      <c r="E653" s="113"/>
      <c r="F653" s="113"/>
      <c r="G653" s="113"/>
      <c r="H653" s="113"/>
      <c r="I653" s="113"/>
      <c r="J653" s="112"/>
      <c r="K653" s="112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112"/>
      <c r="Z653" s="112"/>
    </row>
    <row r="654" spans="1:26">
      <c r="A654" s="112"/>
      <c r="B654" s="112"/>
      <c r="C654" s="112"/>
      <c r="D654" s="7"/>
      <c r="E654" s="113"/>
      <c r="F654" s="113"/>
      <c r="G654" s="113"/>
      <c r="H654" s="113"/>
      <c r="I654" s="113"/>
      <c r="J654" s="112"/>
      <c r="K654" s="112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112"/>
      <c r="Z654" s="112"/>
    </row>
    <row r="655" spans="1:26">
      <c r="A655" s="112"/>
      <c r="B655" s="112"/>
      <c r="C655" s="112"/>
      <c r="D655" s="7"/>
      <c r="E655" s="113"/>
      <c r="F655" s="113"/>
      <c r="G655" s="113"/>
      <c r="H655" s="113"/>
      <c r="I655" s="113"/>
      <c r="J655" s="112"/>
      <c r="K655" s="112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112"/>
      <c r="Z655" s="112"/>
    </row>
    <row r="656" spans="1:26">
      <c r="A656" s="112"/>
      <c r="B656" s="112"/>
      <c r="C656" s="112"/>
      <c r="D656" s="7"/>
      <c r="E656" s="113"/>
      <c r="F656" s="113"/>
      <c r="G656" s="113"/>
      <c r="H656" s="113"/>
      <c r="I656" s="113"/>
      <c r="J656" s="112"/>
      <c r="K656" s="112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112"/>
      <c r="Z656" s="112"/>
    </row>
    <row r="657" spans="1:26">
      <c r="A657" s="112"/>
      <c r="B657" s="112"/>
      <c r="C657" s="112"/>
      <c r="D657" s="7"/>
      <c r="E657" s="113"/>
      <c r="F657" s="113"/>
      <c r="G657" s="113"/>
      <c r="H657" s="113"/>
      <c r="I657" s="113"/>
      <c r="J657" s="112"/>
      <c r="K657" s="112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112"/>
      <c r="Z657" s="112"/>
    </row>
    <row r="658" spans="1:26">
      <c r="A658" s="112"/>
      <c r="B658" s="112"/>
      <c r="C658" s="112"/>
      <c r="D658" s="7"/>
      <c r="E658" s="113"/>
      <c r="F658" s="113"/>
      <c r="G658" s="113"/>
      <c r="H658" s="113"/>
      <c r="I658" s="113"/>
      <c r="J658" s="112"/>
      <c r="K658" s="112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112"/>
      <c r="Z658" s="112"/>
    </row>
    <row r="659" spans="1:26">
      <c r="A659" s="112"/>
      <c r="B659" s="112"/>
      <c r="C659" s="112"/>
      <c r="D659" s="7"/>
      <c r="E659" s="113"/>
      <c r="F659" s="113"/>
      <c r="G659" s="113"/>
      <c r="H659" s="113"/>
      <c r="I659" s="113"/>
      <c r="J659" s="112"/>
      <c r="K659" s="112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112"/>
      <c r="Z659" s="112"/>
    </row>
    <row r="660" spans="1:26">
      <c r="A660" s="112"/>
      <c r="B660" s="112"/>
      <c r="C660" s="112"/>
      <c r="D660" s="7"/>
      <c r="E660" s="113"/>
      <c r="F660" s="113"/>
      <c r="G660" s="113"/>
      <c r="H660" s="113"/>
      <c r="I660" s="113"/>
      <c r="J660" s="112"/>
      <c r="K660" s="112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112"/>
      <c r="Z660" s="112"/>
    </row>
    <row r="661" spans="1:26">
      <c r="A661" s="112"/>
      <c r="B661" s="112"/>
      <c r="C661" s="112"/>
      <c r="D661" s="7"/>
      <c r="E661" s="113"/>
      <c r="F661" s="113"/>
      <c r="G661" s="113"/>
      <c r="H661" s="113"/>
      <c r="I661" s="113"/>
      <c r="J661" s="112"/>
      <c r="K661" s="112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112"/>
      <c r="Z661" s="112"/>
    </row>
    <row r="662" spans="1:26">
      <c r="A662" s="112"/>
      <c r="B662" s="112"/>
      <c r="C662" s="112"/>
      <c r="D662" s="7"/>
      <c r="E662" s="113"/>
      <c r="F662" s="113"/>
      <c r="G662" s="113"/>
      <c r="H662" s="113"/>
      <c r="I662" s="113"/>
      <c r="J662" s="112"/>
      <c r="K662" s="112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112"/>
      <c r="Z662" s="112"/>
    </row>
    <row r="663" spans="1:26">
      <c r="A663" s="112"/>
      <c r="B663" s="112"/>
      <c r="C663" s="112"/>
      <c r="D663" s="7"/>
      <c r="E663" s="113"/>
      <c r="F663" s="113"/>
      <c r="G663" s="113"/>
      <c r="H663" s="113"/>
      <c r="I663" s="113"/>
      <c r="J663" s="112"/>
      <c r="K663" s="112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112"/>
      <c r="Z663" s="112"/>
    </row>
    <row r="664" spans="1:26">
      <c r="A664" s="112"/>
      <c r="B664" s="112"/>
      <c r="C664" s="112"/>
      <c r="D664" s="7"/>
      <c r="E664" s="113"/>
      <c r="F664" s="113"/>
      <c r="G664" s="113"/>
      <c r="H664" s="113"/>
      <c r="I664" s="113"/>
      <c r="J664" s="112"/>
      <c r="K664" s="112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112"/>
      <c r="Z664" s="112"/>
    </row>
    <row r="665" spans="1:26">
      <c r="A665" s="112"/>
      <c r="B665" s="112"/>
      <c r="C665" s="112"/>
      <c r="D665" s="7"/>
      <c r="E665" s="113"/>
      <c r="F665" s="113"/>
      <c r="G665" s="113"/>
      <c r="H665" s="113"/>
      <c r="I665" s="113"/>
      <c r="J665" s="112"/>
      <c r="K665" s="112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112"/>
      <c r="Z665" s="112"/>
    </row>
    <row r="666" spans="1:26">
      <c r="A666" s="112"/>
      <c r="B666" s="112"/>
      <c r="C666" s="112"/>
      <c r="D666" s="7"/>
      <c r="E666" s="113"/>
      <c r="F666" s="113"/>
      <c r="G666" s="113"/>
      <c r="H666" s="113"/>
      <c r="I666" s="113"/>
      <c r="J666" s="112"/>
      <c r="K666" s="112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112"/>
      <c r="Z666" s="112"/>
    </row>
    <row r="667" spans="1:26">
      <c r="A667" s="112"/>
      <c r="B667" s="112"/>
      <c r="C667" s="112"/>
      <c r="D667" s="7"/>
      <c r="E667" s="113"/>
      <c r="F667" s="113"/>
      <c r="G667" s="113"/>
      <c r="H667" s="113"/>
      <c r="I667" s="113"/>
      <c r="J667" s="112"/>
      <c r="K667" s="112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112"/>
      <c r="Z667" s="112"/>
    </row>
    <row r="668" spans="1:26">
      <c r="A668" s="112"/>
      <c r="B668" s="112"/>
      <c r="C668" s="112"/>
      <c r="D668" s="7"/>
      <c r="E668" s="113"/>
      <c r="F668" s="113"/>
      <c r="G668" s="113"/>
      <c r="H668" s="113"/>
      <c r="I668" s="113"/>
      <c r="J668" s="112"/>
      <c r="K668" s="112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112"/>
      <c r="Z668" s="112"/>
    </row>
    <row r="669" spans="1:26">
      <c r="A669" s="112"/>
      <c r="B669" s="112"/>
      <c r="C669" s="112"/>
      <c r="D669" s="7"/>
      <c r="E669" s="113"/>
      <c r="F669" s="113"/>
      <c r="G669" s="113"/>
      <c r="H669" s="113"/>
      <c r="I669" s="113"/>
      <c r="J669" s="112"/>
      <c r="K669" s="112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112"/>
      <c r="Z669" s="112"/>
    </row>
    <row r="670" spans="1:26">
      <c r="A670" s="112"/>
      <c r="B670" s="112"/>
      <c r="C670" s="112"/>
      <c r="D670" s="7"/>
      <c r="E670" s="113"/>
      <c r="F670" s="113"/>
      <c r="G670" s="113"/>
      <c r="H670" s="113"/>
      <c r="I670" s="113"/>
      <c r="J670" s="112"/>
      <c r="K670" s="112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112"/>
      <c r="Z670" s="112"/>
    </row>
    <row r="671" spans="1:26">
      <c r="A671" s="112"/>
      <c r="B671" s="112"/>
      <c r="C671" s="112"/>
      <c r="D671" s="7"/>
      <c r="E671" s="113"/>
      <c r="F671" s="113"/>
      <c r="G671" s="113"/>
      <c r="H671" s="113"/>
      <c r="I671" s="113"/>
      <c r="J671" s="112"/>
      <c r="K671" s="112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112"/>
      <c r="Z671" s="112"/>
    </row>
    <row r="672" spans="1:26">
      <c r="A672" s="112"/>
      <c r="B672" s="112"/>
      <c r="C672" s="112"/>
      <c r="D672" s="7"/>
      <c r="E672" s="113"/>
      <c r="F672" s="113"/>
      <c r="G672" s="113"/>
      <c r="H672" s="113"/>
      <c r="I672" s="113"/>
      <c r="J672" s="112"/>
      <c r="K672" s="112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112"/>
      <c r="Z672" s="112"/>
    </row>
    <row r="673" spans="1:26">
      <c r="A673" s="112"/>
      <c r="B673" s="112"/>
      <c r="C673" s="112"/>
      <c r="D673" s="7"/>
      <c r="E673" s="113"/>
      <c r="F673" s="113"/>
      <c r="G673" s="113"/>
      <c r="H673" s="113"/>
      <c r="I673" s="113"/>
      <c r="J673" s="112"/>
      <c r="K673" s="112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112"/>
      <c r="Z673" s="112"/>
    </row>
    <row r="674" spans="1:26">
      <c r="A674" s="112"/>
      <c r="B674" s="112"/>
      <c r="C674" s="112"/>
      <c r="D674" s="7"/>
      <c r="E674" s="113"/>
      <c r="F674" s="113"/>
      <c r="G674" s="113"/>
      <c r="H674" s="113"/>
      <c r="I674" s="113"/>
      <c r="J674" s="112"/>
      <c r="K674" s="112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112"/>
      <c r="Z674" s="112"/>
    </row>
    <row r="675" spans="1:26">
      <c r="A675" s="112"/>
      <c r="B675" s="112"/>
      <c r="C675" s="112"/>
      <c r="D675" s="7"/>
      <c r="E675" s="113"/>
      <c r="F675" s="113"/>
      <c r="G675" s="113"/>
      <c r="H675" s="113"/>
      <c r="I675" s="113"/>
      <c r="J675" s="112"/>
      <c r="K675" s="112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112"/>
      <c r="Z675" s="112"/>
    </row>
    <row r="676" spans="1:26">
      <c r="A676" s="112"/>
      <c r="B676" s="112"/>
      <c r="C676" s="112"/>
      <c r="D676" s="7"/>
      <c r="E676" s="113"/>
      <c r="F676" s="113"/>
      <c r="G676" s="113"/>
      <c r="H676" s="113"/>
      <c r="I676" s="113"/>
      <c r="J676" s="112"/>
      <c r="K676" s="112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112"/>
      <c r="Z676" s="112"/>
    </row>
    <row r="677" spans="1:26">
      <c r="A677" s="112"/>
      <c r="B677" s="112"/>
      <c r="C677" s="112"/>
      <c r="D677" s="7"/>
      <c r="E677" s="113"/>
      <c r="F677" s="113"/>
      <c r="G677" s="113"/>
      <c r="H677" s="113"/>
      <c r="I677" s="113"/>
      <c r="J677" s="112"/>
      <c r="K677" s="112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112"/>
      <c r="Z677" s="112"/>
    </row>
    <row r="678" spans="1:26">
      <c r="A678" s="112"/>
      <c r="B678" s="112"/>
      <c r="C678" s="112"/>
      <c r="D678" s="7"/>
      <c r="E678" s="113"/>
      <c r="F678" s="113"/>
      <c r="G678" s="113"/>
      <c r="H678" s="113"/>
      <c r="I678" s="113"/>
      <c r="J678" s="112"/>
      <c r="K678" s="112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112"/>
      <c r="Z678" s="112"/>
    </row>
    <row r="679" spans="1:26">
      <c r="A679" s="112"/>
      <c r="B679" s="112"/>
      <c r="C679" s="112"/>
      <c r="D679" s="7"/>
      <c r="E679" s="113"/>
      <c r="F679" s="113"/>
      <c r="G679" s="113"/>
      <c r="H679" s="113"/>
      <c r="I679" s="113"/>
      <c r="J679" s="112"/>
      <c r="K679" s="112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112"/>
      <c r="Z679" s="112"/>
    </row>
    <row r="680" spans="1:26">
      <c r="A680" s="112"/>
      <c r="B680" s="112"/>
      <c r="C680" s="112"/>
      <c r="D680" s="7"/>
      <c r="E680" s="113"/>
      <c r="F680" s="113"/>
      <c r="G680" s="113"/>
      <c r="H680" s="113"/>
      <c r="I680" s="113"/>
      <c r="J680" s="112"/>
      <c r="K680" s="112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112"/>
      <c r="Z680" s="112"/>
    </row>
    <row r="681" spans="1:26">
      <c r="A681" s="112"/>
      <c r="B681" s="112"/>
      <c r="C681" s="112"/>
      <c r="D681" s="7"/>
      <c r="E681" s="113"/>
      <c r="F681" s="113"/>
      <c r="G681" s="113"/>
      <c r="H681" s="113"/>
      <c r="I681" s="113"/>
      <c r="J681" s="112"/>
      <c r="K681" s="112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112"/>
      <c r="Z681" s="112"/>
    </row>
    <row r="682" spans="1:26">
      <c r="A682" s="112"/>
      <c r="B682" s="112"/>
      <c r="C682" s="112"/>
      <c r="D682" s="7"/>
      <c r="E682" s="113"/>
      <c r="F682" s="113"/>
      <c r="G682" s="113"/>
      <c r="H682" s="113"/>
      <c r="I682" s="113"/>
      <c r="J682" s="112"/>
      <c r="K682" s="112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112"/>
      <c r="Z682" s="112"/>
    </row>
    <row r="683" spans="1:26">
      <c r="A683" s="112"/>
      <c r="B683" s="112"/>
      <c r="C683" s="112"/>
      <c r="D683" s="7"/>
      <c r="E683" s="113"/>
      <c r="F683" s="113"/>
      <c r="G683" s="113"/>
      <c r="H683" s="113"/>
      <c r="I683" s="113"/>
      <c r="J683" s="112"/>
      <c r="K683" s="112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112"/>
      <c r="Z683" s="112"/>
    </row>
    <row r="684" spans="1:26">
      <c r="A684" s="112"/>
      <c r="B684" s="112"/>
      <c r="C684" s="112"/>
      <c r="D684" s="7"/>
      <c r="E684" s="113"/>
      <c r="F684" s="113"/>
      <c r="G684" s="113"/>
      <c r="H684" s="113"/>
      <c r="I684" s="113"/>
      <c r="J684" s="112"/>
      <c r="K684" s="112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112"/>
      <c r="Z684" s="112"/>
    </row>
    <row r="685" spans="1:26">
      <c r="A685" s="112"/>
      <c r="B685" s="112"/>
      <c r="C685" s="112"/>
      <c r="D685" s="7"/>
      <c r="E685" s="113"/>
      <c r="F685" s="113"/>
      <c r="G685" s="113"/>
      <c r="H685" s="113"/>
      <c r="I685" s="113"/>
      <c r="J685" s="112"/>
      <c r="K685" s="112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112"/>
      <c r="Z685" s="112"/>
    </row>
    <row r="686" spans="1:26">
      <c r="A686" s="112"/>
      <c r="B686" s="112"/>
      <c r="C686" s="112"/>
      <c r="D686" s="7"/>
      <c r="E686" s="113"/>
      <c r="F686" s="113"/>
      <c r="G686" s="113"/>
      <c r="H686" s="113"/>
      <c r="I686" s="113"/>
      <c r="J686" s="112"/>
      <c r="K686" s="112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112"/>
      <c r="Z686" s="112"/>
    </row>
    <row r="687" spans="1:26">
      <c r="A687" s="112"/>
      <c r="B687" s="112"/>
      <c r="C687" s="112"/>
      <c r="D687" s="7"/>
      <c r="E687" s="113"/>
      <c r="F687" s="113"/>
      <c r="G687" s="113"/>
      <c r="H687" s="113"/>
      <c r="I687" s="113"/>
      <c r="J687" s="112"/>
      <c r="K687" s="112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112"/>
      <c r="Z687" s="112"/>
    </row>
    <row r="688" spans="1:26">
      <c r="A688" s="112"/>
      <c r="B688" s="112"/>
      <c r="C688" s="112"/>
      <c r="D688" s="7"/>
      <c r="E688" s="113"/>
      <c r="F688" s="113"/>
      <c r="G688" s="113"/>
      <c r="H688" s="113"/>
      <c r="I688" s="113"/>
      <c r="J688" s="112"/>
      <c r="K688" s="112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112"/>
      <c r="Z688" s="112"/>
    </row>
    <row r="689" spans="1:26">
      <c r="A689" s="112"/>
      <c r="B689" s="112"/>
      <c r="C689" s="112"/>
      <c r="D689" s="7"/>
      <c r="E689" s="113"/>
      <c r="F689" s="113"/>
      <c r="G689" s="113"/>
      <c r="H689" s="113"/>
      <c r="I689" s="113"/>
      <c r="J689" s="112"/>
      <c r="K689" s="112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112"/>
      <c r="Z689" s="112"/>
    </row>
    <row r="690" spans="1:26">
      <c r="A690" s="112"/>
      <c r="B690" s="112"/>
      <c r="C690" s="112"/>
      <c r="D690" s="7"/>
      <c r="E690" s="113"/>
      <c r="F690" s="113"/>
      <c r="G690" s="113"/>
      <c r="H690" s="113"/>
      <c r="I690" s="113"/>
      <c r="J690" s="112"/>
      <c r="K690" s="112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112"/>
      <c r="Z690" s="112"/>
    </row>
    <row r="691" spans="1:26">
      <c r="A691" s="112"/>
      <c r="B691" s="112"/>
      <c r="C691" s="112"/>
      <c r="D691" s="7"/>
      <c r="E691" s="113"/>
      <c r="F691" s="113"/>
      <c r="G691" s="113"/>
      <c r="H691" s="113"/>
      <c r="I691" s="113"/>
      <c r="J691" s="112"/>
      <c r="K691" s="112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112"/>
      <c r="Z691" s="112"/>
    </row>
    <row r="692" spans="1:26">
      <c r="A692" s="112"/>
      <c r="B692" s="112"/>
      <c r="C692" s="112"/>
      <c r="D692" s="7"/>
      <c r="E692" s="113"/>
      <c r="F692" s="113"/>
      <c r="G692" s="113"/>
      <c r="H692" s="113"/>
      <c r="I692" s="113"/>
      <c r="J692" s="112"/>
      <c r="K692" s="112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112"/>
      <c r="Z692" s="112"/>
    </row>
    <row r="693" spans="1:26">
      <c r="A693" s="112"/>
      <c r="B693" s="112"/>
      <c r="C693" s="112"/>
      <c r="D693" s="7"/>
      <c r="E693" s="113"/>
      <c r="F693" s="113"/>
      <c r="G693" s="113"/>
      <c r="H693" s="113"/>
      <c r="I693" s="113"/>
      <c r="J693" s="112"/>
      <c r="K693" s="112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112"/>
      <c r="Z693" s="112"/>
    </row>
    <row r="694" spans="1:26">
      <c r="A694" s="112"/>
      <c r="B694" s="112"/>
      <c r="C694" s="112"/>
      <c r="D694" s="7"/>
      <c r="E694" s="113"/>
      <c r="F694" s="113"/>
      <c r="G694" s="113"/>
      <c r="H694" s="113"/>
      <c r="I694" s="113"/>
      <c r="J694" s="112"/>
      <c r="K694" s="112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112"/>
      <c r="Z694" s="112"/>
    </row>
    <row r="695" spans="1:26">
      <c r="A695" s="112"/>
      <c r="B695" s="112"/>
      <c r="C695" s="112"/>
      <c r="D695" s="7"/>
      <c r="E695" s="113"/>
      <c r="F695" s="113"/>
      <c r="G695" s="113"/>
      <c r="H695" s="113"/>
      <c r="I695" s="113"/>
      <c r="J695" s="112"/>
      <c r="K695" s="112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112"/>
      <c r="Z695" s="112"/>
    </row>
    <row r="696" spans="1:26">
      <c r="A696" s="112"/>
      <c r="B696" s="112"/>
      <c r="C696" s="112"/>
      <c r="D696" s="7"/>
      <c r="E696" s="113"/>
      <c r="F696" s="113"/>
      <c r="G696" s="113"/>
      <c r="H696" s="113"/>
      <c r="I696" s="113"/>
      <c r="J696" s="112"/>
      <c r="K696" s="112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112"/>
      <c r="Z696" s="112"/>
    </row>
    <row r="697" spans="1:26">
      <c r="A697" s="112"/>
      <c r="B697" s="112"/>
      <c r="C697" s="112"/>
      <c r="D697" s="7"/>
      <c r="E697" s="113"/>
      <c r="F697" s="113"/>
      <c r="G697" s="113"/>
      <c r="H697" s="113"/>
      <c r="I697" s="113"/>
      <c r="J697" s="112"/>
      <c r="K697" s="112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112"/>
      <c r="Z697" s="112"/>
    </row>
    <row r="698" spans="1:26">
      <c r="A698" s="112"/>
      <c r="B698" s="112"/>
      <c r="C698" s="112"/>
      <c r="D698" s="7"/>
      <c r="E698" s="113"/>
      <c r="F698" s="113"/>
      <c r="G698" s="113"/>
      <c r="H698" s="113"/>
      <c r="I698" s="113"/>
      <c r="J698" s="112"/>
      <c r="K698" s="112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112"/>
      <c r="Z698" s="112"/>
    </row>
    <row r="699" spans="1:26">
      <c r="A699" s="112"/>
      <c r="B699" s="112"/>
      <c r="C699" s="112"/>
      <c r="D699" s="7"/>
      <c r="E699" s="113"/>
      <c r="F699" s="113"/>
      <c r="G699" s="113"/>
      <c r="H699" s="113"/>
      <c r="I699" s="113"/>
      <c r="J699" s="112"/>
      <c r="K699" s="112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112"/>
      <c r="Z699" s="112"/>
    </row>
    <row r="700" spans="1:26">
      <c r="A700" s="112"/>
      <c r="B700" s="112"/>
      <c r="C700" s="112"/>
      <c r="D700" s="7"/>
      <c r="E700" s="113"/>
      <c r="F700" s="113"/>
      <c r="G700" s="113"/>
      <c r="H700" s="113"/>
      <c r="I700" s="113"/>
      <c r="J700" s="112"/>
      <c r="K700" s="112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112"/>
      <c r="Z700" s="112"/>
    </row>
    <row r="701" spans="1:26">
      <c r="A701" s="112"/>
      <c r="B701" s="112"/>
      <c r="C701" s="112"/>
      <c r="D701" s="7"/>
      <c r="E701" s="113"/>
      <c r="F701" s="113"/>
      <c r="G701" s="113"/>
      <c r="H701" s="113"/>
      <c r="I701" s="113"/>
      <c r="J701" s="112"/>
      <c r="K701" s="112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112"/>
      <c r="Z701" s="112"/>
    </row>
    <row r="702" spans="1:26">
      <c r="A702" s="112"/>
      <c r="B702" s="112"/>
      <c r="C702" s="112"/>
      <c r="D702" s="7"/>
      <c r="E702" s="113"/>
      <c r="F702" s="113"/>
      <c r="G702" s="113"/>
      <c r="H702" s="113"/>
      <c r="I702" s="113"/>
      <c r="J702" s="112"/>
      <c r="K702" s="112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112"/>
      <c r="Z702" s="112"/>
    </row>
    <row r="703" spans="1:26">
      <c r="A703" s="112"/>
      <c r="B703" s="112"/>
      <c r="C703" s="112"/>
      <c r="D703" s="7"/>
      <c r="E703" s="113"/>
      <c r="F703" s="113"/>
      <c r="G703" s="113"/>
      <c r="H703" s="113"/>
      <c r="I703" s="113"/>
      <c r="J703" s="112"/>
      <c r="K703" s="112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112"/>
      <c r="Z703" s="112"/>
    </row>
    <row r="704" spans="1:26">
      <c r="A704" s="112"/>
      <c r="B704" s="112"/>
      <c r="C704" s="112"/>
      <c r="D704" s="7"/>
      <c r="E704" s="113"/>
      <c r="F704" s="113"/>
      <c r="G704" s="113"/>
      <c r="H704" s="113"/>
      <c r="I704" s="113"/>
      <c r="J704" s="112"/>
      <c r="K704" s="112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112"/>
      <c r="Z704" s="112"/>
    </row>
    <row r="705" spans="1:26">
      <c r="A705" s="112"/>
      <c r="B705" s="112"/>
      <c r="C705" s="112"/>
      <c r="D705" s="7"/>
      <c r="E705" s="113"/>
      <c r="F705" s="113"/>
      <c r="G705" s="113"/>
      <c r="H705" s="113"/>
      <c r="I705" s="113"/>
      <c r="J705" s="112"/>
      <c r="K705" s="112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112"/>
      <c r="Z705" s="112"/>
    </row>
    <row r="706" spans="1:26">
      <c r="A706" s="112"/>
      <c r="B706" s="112"/>
      <c r="C706" s="112"/>
      <c r="D706" s="7"/>
      <c r="E706" s="113"/>
      <c r="F706" s="113"/>
      <c r="G706" s="113"/>
      <c r="H706" s="113"/>
      <c r="I706" s="113"/>
      <c r="J706" s="112"/>
      <c r="K706" s="112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112"/>
      <c r="Z706" s="112"/>
    </row>
    <row r="707" spans="1:26">
      <c r="A707" s="112"/>
      <c r="B707" s="112"/>
      <c r="C707" s="112"/>
      <c r="D707" s="7"/>
      <c r="E707" s="113"/>
      <c r="F707" s="113"/>
      <c r="G707" s="113"/>
      <c r="H707" s="113"/>
      <c r="I707" s="113"/>
      <c r="J707" s="112"/>
      <c r="K707" s="112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112"/>
      <c r="Z707" s="112"/>
    </row>
    <row r="708" spans="1:26">
      <c r="A708" s="112"/>
      <c r="B708" s="112"/>
      <c r="C708" s="112"/>
      <c r="D708" s="7"/>
      <c r="E708" s="113"/>
      <c r="F708" s="113"/>
      <c r="G708" s="113"/>
      <c r="H708" s="113"/>
      <c r="I708" s="113"/>
      <c r="J708" s="112"/>
      <c r="K708" s="112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112"/>
      <c r="Z708" s="112"/>
    </row>
    <row r="709" spans="1:26">
      <c r="A709" s="112"/>
      <c r="B709" s="112"/>
      <c r="C709" s="112"/>
      <c r="D709" s="7"/>
      <c r="E709" s="113"/>
      <c r="F709" s="113"/>
      <c r="G709" s="113"/>
      <c r="H709" s="113"/>
      <c r="I709" s="113"/>
      <c r="J709" s="112"/>
      <c r="K709" s="112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112"/>
      <c r="Z709" s="112"/>
    </row>
    <row r="710" spans="1:26">
      <c r="A710" s="112"/>
      <c r="B710" s="112"/>
      <c r="C710" s="112"/>
      <c r="D710" s="7"/>
      <c r="E710" s="113"/>
      <c r="F710" s="113"/>
      <c r="G710" s="113"/>
      <c r="H710" s="113"/>
      <c r="I710" s="113"/>
      <c r="J710" s="112"/>
      <c r="K710" s="112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112"/>
      <c r="Z710" s="112"/>
    </row>
    <row r="711" spans="1:26">
      <c r="A711" s="112"/>
      <c r="B711" s="112"/>
      <c r="C711" s="112"/>
      <c r="D711" s="7"/>
      <c r="E711" s="113"/>
      <c r="F711" s="113"/>
      <c r="G711" s="113"/>
      <c r="H711" s="113"/>
      <c r="I711" s="113"/>
      <c r="J711" s="112"/>
      <c r="K711" s="112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112"/>
      <c r="Z711" s="112"/>
    </row>
    <row r="712" spans="1:26">
      <c r="A712" s="112"/>
      <c r="B712" s="112"/>
      <c r="C712" s="112"/>
      <c r="D712" s="7"/>
      <c r="E712" s="113"/>
      <c r="F712" s="113"/>
      <c r="G712" s="113"/>
      <c r="H712" s="113"/>
      <c r="I712" s="113"/>
      <c r="J712" s="112"/>
      <c r="K712" s="112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112"/>
      <c r="Z712" s="112"/>
    </row>
    <row r="713" spans="1:26">
      <c r="A713" s="112"/>
      <c r="B713" s="112"/>
      <c r="C713" s="112"/>
      <c r="D713" s="7"/>
      <c r="E713" s="113"/>
      <c r="F713" s="113"/>
      <c r="G713" s="113"/>
      <c r="H713" s="113"/>
      <c r="I713" s="113"/>
      <c r="J713" s="112"/>
      <c r="K713" s="112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112"/>
      <c r="Z713" s="112"/>
    </row>
    <row r="714" spans="1:26">
      <c r="A714" s="112"/>
      <c r="B714" s="112"/>
      <c r="C714" s="112"/>
      <c r="D714" s="7"/>
      <c r="E714" s="113"/>
      <c r="F714" s="113"/>
      <c r="G714" s="113"/>
      <c r="H714" s="113"/>
      <c r="I714" s="113"/>
      <c r="J714" s="112"/>
      <c r="K714" s="112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112"/>
      <c r="Z714" s="112"/>
    </row>
    <row r="715" spans="1:26">
      <c r="A715" s="112"/>
      <c r="B715" s="112"/>
      <c r="C715" s="112"/>
      <c r="D715" s="7"/>
      <c r="E715" s="113"/>
      <c r="F715" s="113"/>
      <c r="G715" s="113"/>
      <c r="H715" s="113"/>
      <c r="I715" s="113"/>
      <c r="J715" s="112"/>
      <c r="K715" s="112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112"/>
      <c r="Z715" s="112"/>
    </row>
    <row r="716" spans="1:26">
      <c r="A716" s="112"/>
      <c r="B716" s="112"/>
      <c r="C716" s="112"/>
      <c r="D716" s="7"/>
      <c r="E716" s="113"/>
      <c r="F716" s="113"/>
      <c r="G716" s="113"/>
      <c r="H716" s="113"/>
      <c r="I716" s="113"/>
      <c r="J716" s="112"/>
      <c r="K716" s="112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112"/>
      <c r="Z716" s="112"/>
    </row>
    <row r="717" spans="1:26">
      <c r="A717" s="112"/>
      <c r="B717" s="112"/>
      <c r="C717" s="112"/>
      <c r="D717" s="7"/>
      <c r="E717" s="113"/>
      <c r="F717" s="113"/>
      <c r="G717" s="113"/>
      <c r="H717" s="113"/>
      <c r="I717" s="113"/>
      <c r="J717" s="112"/>
      <c r="K717" s="112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112"/>
      <c r="Z717" s="112"/>
    </row>
    <row r="718" spans="1:26">
      <c r="A718" s="112"/>
      <c r="B718" s="112"/>
      <c r="C718" s="112"/>
      <c r="D718" s="7"/>
      <c r="E718" s="113"/>
      <c r="F718" s="113"/>
      <c r="G718" s="113"/>
      <c r="H718" s="113"/>
      <c r="I718" s="113"/>
      <c r="J718" s="112"/>
      <c r="K718" s="112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112"/>
      <c r="Z718" s="112"/>
    </row>
    <row r="719" spans="1:26">
      <c r="A719" s="112"/>
      <c r="B719" s="112"/>
      <c r="C719" s="112"/>
      <c r="D719" s="7"/>
      <c r="E719" s="113"/>
      <c r="F719" s="113"/>
      <c r="G719" s="113"/>
      <c r="H719" s="113"/>
      <c r="I719" s="113"/>
      <c r="J719" s="112"/>
      <c r="K719" s="112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112"/>
      <c r="Z719" s="112"/>
    </row>
    <row r="720" spans="1:26">
      <c r="A720" s="112"/>
      <c r="B720" s="112"/>
      <c r="C720" s="112"/>
      <c r="D720" s="7"/>
      <c r="E720" s="113"/>
      <c r="F720" s="113"/>
      <c r="G720" s="113"/>
      <c r="H720" s="113"/>
      <c r="I720" s="113"/>
      <c r="J720" s="112"/>
      <c r="K720" s="112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112"/>
      <c r="Z720" s="112"/>
    </row>
    <row r="721" spans="1:26">
      <c r="A721" s="112"/>
      <c r="B721" s="112"/>
      <c r="C721" s="112"/>
      <c r="D721" s="7"/>
      <c r="E721" s="113"/>
      <c r="F721" s="113"/>
      <c r="G721" s="113"/>
      <c r="H721" s="113"/>
      <c r="I721" s="113"/>
      <c r="J721" s="112"/>
      <c r="K721" s="112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112"/>
      <c r="Z721" s="112"/>
    </row>
    <row r="722" spans="1:26">
      <c r="A722" s="112"/>
      <c r="B722" s="112"/>
      <c r="C722" s="112"/>
      <c r="D722" s="7"/>
      <c r="E722" s="113"/>
      <c r="F722" s="113"/>
      <c r="G722" s="113"/>
      <c r="H722" s="113"/>
      <c r="I722" s="113"/>
      <c r="J722" s="112"/>
      <c r="K722" s="112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112"/>
      <c r="Z722" s="112"/>
    </row>
    <row r="723" spans="1:26">
      <c r="A723" s="112"/>
      <c r="B723" s="112"/>
      <c r="C723" s="112"/>
      <c r="D723" s="7"/>
      <c r="E723" s="113"/>
      <c r="F723" s="113"/>
      <c r="G723" s="113"/>
      <c r="H723" s="113"/>
      <c r="I723" s="113"/>
      <c r="J723" s="112"/>
      <c r="K723" s="112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112"/>
      <c r="Z723" s="112"/>
    </row>
    <row r="724" spans="1:26">
      <c r="A724" s="112"/>
      <c r="B724" s="112"/>
      <c r="C724" s="112"/>
      <c r="D724" s="7"/>
      <c r="E724" s="113"/>
      <c r="F724" s="113"/>
      <c r="G724" s="113"/>
      <c r="H724" s="113"/>
      <c r="I724" s="113"/>
      <c r="J724" s="112"/>
      <c r="K724" s="112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112"/>
      <c r="Z724" s="112"/>
    </row>
    <row r="725" spans="1:26">
      <c r="A725" s="112"/>
      <c r="B725" s="112"/>
      <c r="C725" s="112"/>
      <c r="D725" s="7"/>
      <c r="E725" s="113"/>
      <c r="F725" s="113"/>
      <c r="G725" s="113"/>
      <c r="H725" s="113"/>
      <c r="I725" s="113"/>
      <c r="J725" s="112"/>
      <c r="K725" s="112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112"/>
      <c r="Z725" s="112"/>
    </row>
    <row r="726" spans="1:26">
      <c r="A726" s="112"/>
      <c r="B726" s="112"/>
      <c r="C726" s="112"/>
      <c r="D726" s="7"/>
      <c r="E726" s="113"/>
      <c r="F726" s="113"/>
      <c r="G726" s="113"/>
      <c r="H726" s="113"/>
      <c r="I726" s="113"/>
      <c r="J726" s="112"/>
      <c r="K726" s="112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112"/>
      <c r="Z726" s="112"/>
    </row>
    <row r="727" spans="1:26">
      <c r="A727" s="112"/>
      <c r="B727" s="112"/>
      <c r="C727" s="112"/>
      <c r="D727" s="7"/>
      <c r="E727" s="113"/>
      <c r="F727" s="113"/>
      <c r="G727" s="113"/>
      <c r="H727" s="113"/>
      <c r="I727" s="113"/>
      <c r="J727" s="112"/>
      <c r="K727" s="112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112"/>
      <c r="Z727" s="112"/>
    </row>
    <row r="728" spans="1:26">
      <c r="A728" s="112"/>
      <c r="B728" s="112"/>
      <c r="C728" s="112"/>
      <c r="D728" s="7"/>
      <c r="E728" s="113"/>
      <c r="F728" s="113"/>
      <c r="G728" s="113"/>
      <c r="H728" s="113"/>
      <c r="I728" s="113"/>
      <c r="J728" s="112"/>
      <c r="K728" s="112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112"/>
      <c r="Z728" s="112"/>
    </row>
    <row r="729" spans="1:26">
      <c r="A729" s="112"/>
      <c r="B729" s="112"/>
      <c r="C729" s="112"/>
      <c r="D729" s="7"/>
      <c r="E729" s="113"/>
      <c r="F729" s="113"/>
      <c r="G729" s="113"/>
      <c r="H729" s="113"/>
      <c r="I729" s="113"/>
      <c r="J729" s="112"/>
      <c r="K729" s="112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112"/>
      <c r="Z729" s="112"/>
    </row>
    <row r="730" spans="1:26">
      <c r="A730" s="112"/>
      <c r="B730" s="112"/>
      <c r="C730" s="112"/>
      <c r="D730" s="7"/>
      <c r="E730" s="113"/>
      <c r="F730" s="113"/>
      <c r="G730" s="113"/>
      <c r="H730" s="113"/>
      <c r="I730" s="113"/>
      <c r="J730" s="112"/>
      <c r="K730" s="112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112"/>
      <c r="Z730" s="112"/>
    </row>
    <row r="731" spans="1:26">
      <c r="A731" s="112"/>
      <c r="B731" s="112"/>
      <c r="C731" s="112"/>
      <c r="D731" s="7"/>
      <c r="E731" s="113"/>
      <c r="F731" s="113"/>
      <c r="G731" s="113"/>
      <c r="H731" s="113"/>
      <c r="I731" s="113"/>
      <c r="J731" s="112"/>
      <c r="K731" s="112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112"/>
      <c r="Z731" s="112"/>
    </row>
    <row r="732" spans="1:26">
      <c r="A732" s="112"/>
      <c r="B732" s="112"/>
      <c r="C732" s="112"/>
      <c r="D732" s="7"/>
      <c r="E732" s="113"/>
      <c r="F732" s="113"/>
      <c r="G732" s="113"/>
      <c r="H732" s="113"/>
      <c r="I732" s="113"/>
      <c r="J732" s="112"/>
      <c r="K732" s="112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112"/>
      <c r="Z732" s="112"/>
    </row>
    <row r="733" spans="1:26">
      <c r="A733" s="112"/>
      <c r="B733" s="112"/>
      <c r="C733" s="112"/>
      <c r="D733" s="7"/>
      <c r="E733" s="113"/>
      <c r="F733" s="113"/>
      <c r="G733" s="113"/>
      <c r="H733" s="113"/>
      <c r="I733" s="113"/>
      <c r="J733" s="112"/>
      <c r="K733" s="112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112"/>
      <c r="Z733" s="112"/>
    </row>
    <row r="734" spans="1:26">
      <c r="A734" s="112"/>
      <c r="B734" s="112"/>
      <c r="C734" s="112"/>
      <c r="D734" s="7"/>
      <c r="E734" s="113"/>
      <c r="F734" s="113"/>
      <c r="G734" s="113"/>
      <c r="H734" s="113"/>
      <c r="I734" s="113"/>
      <c r="J734" s="112"/>
      <c r="K734" s="112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112"/>
      <c r="Z734" s="112"/>
    </row>
    <row r="735" spans="1:26">
      <c r="A735" s="112"/>
      <c r="B735" s="112"/>
      <c r="C735" s="112"/>
      <c r="D735" s="7"/>
      <c r="E735" s="113"/>
      <c r="F735" s="113"/>
      <c r="G735" s="113"/>
      <c r="H735" s="113"/>
      <c r="I735" s="113"/>
      <c r="J735" s="112"/>
      <c r="K735" s="112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112"/>
      <c r="Z735" s="112"/>
    </row>
    <row r="736" spans="1:26">
      <c r="A736" s="112"/>
      <c r="B736" s="112"/>
      <c r="C736" s="112"/>
      <c r="D736" s="7"/>
      <c r="E736" s="113"/>
      <c r="F736" s="113"/>
      <c r="G736" s="113"/>
      <c r="H736" s="113"/>
      <c r="I736" s="113"/>
      <c r="J736" s="112"/>
      <c r="K736" s="112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112"/>
      <c r="Z736" s="112"/>
    </row>
    <row r="737" spans="1:26">
      <c r="A737" s="112"/>
      <c r="B737" s="112"/>
      <c r="C737" s="112"/>
      <c r="D737" s="7"/>
      <c r="E737" s="113"/>
      <c r="F737" s="113"/>
      <c r="G737" s="113"/>
      <c r="H737" s="113"/>
      <c r="I737" s="113"/>
      <c r="J737" s="112"/>
      <c r="K737" s="112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112"/>
      <c r="Z737" s="112"/>
    </row>
    <row r="738" spans="1:26">
      <c r="A738" s="112"/>
      <c r="B738" s="112"/>
      <c r="C738" s="112"/>
      <c r="D738" s="7"/>
      <c r="E738" s="113"/>
      <c r="F738" s="113"/>
      <c r="G738" s="113"/>
      <c r="H738" s="113"/>
      <c r="I738" s="113"/>
      <c r="J738" s="112"/>
      <c r="K738" s="112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112"/>
      <c r="Z738" s="112"/>
    </row>
    <row r="739" spans="1:26">
      <c r="A739" s="112"/>
      <c r="B739" s="112"/>
      <c r="C739" s="112"/>
      <c r="D739" s="7"/>
      <c r="E739" s="113"/>
      <c r="F739" s="113"/>
      <c r="G739" s="113"/>
      <c r="H739" s="113"/>
      <c r="I739" s="113"/>
      <c r="J739" s="112"/>
      <c r="K739" s="112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112"/>
      <c r="Z739" s="112"/>
    </row>
    <row r="740" spans="1:26">
      <c r="A740" s="112"/>
      <c r="B740" s="112"/>
      <c r="C740" s="112"/>
      <c r="D740" s="7"/>
      <c r="E740" s="113"/>
      <c r="F740" s="113"/>
      <c r="G740" s="113"/>
      <c r="H740" s="113"/>
      <c r="I740" s="113"/>
      <c r="J740" s="112"/>
      <c r="K740" s="112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112"/>
      <c r="Z740" s="112"/>
    </row>
    <row r="741" spans="1:26">
      <c r="A741" s="112"/>
      <c r="B741" s="112"/>
      <c r="C741" s="112"/>
      <c r="D741" s="7"/>
      <c r="E741" s="113"/>
      <c r="F741" s="113"/>
      <c r="G741" s="113"/>
      <c r="H741" s="113"/>
      <c r="I741" s="113"/>
      <c r="J741" s="112"/>
      <c r="K741" s="112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112"/>
      <c r="Z741" s="112"/>
    </row>
    <row r="742" spans="1:26">
      <c r="A742" s="112"/>
      <c r="B742" s="112"/>
      <c r="C742" s="112"/>
      <c r="D742" s="7"/>
      <c r="E742" s="113"/>
      <c r="F742" s="113"/>
      <c r="G742" s="113"/>
      <c r="H742" s="113"/>
      <c r="I742" s="113"/>
      <c r="J742" s="112"/>
      <c r="K742" s="112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112"/>
      <c r="Z742" s="112"/>
    </row>
    <row r="743" spans="1:26">
      <c r="A743" s="112"/>
      <c r="B743" s="112"/>
      <c r="C743" s="112"/>
      <c r="D743" s="7"/>
      <c r="E743" s="113"/>
      <c r="F743" s="113"/>
      <c r="G743" s="113"/>
      <c r="H743" s="113"/>
      <c r="I743" s="113"/>
      <c r="J743" s="112"/>
      <c r="K743" s="112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112"/>
      <c r="Z743" s="112"/>
    </row>
    <row r="744" spans="1:26">
      <c r="A744" s="112"/>
      <c r="B744" s="112"/>
      <c r="C744" s="112"/>
      <c r="D744" s="7"/>
      <c r="E744" s="113"/>
      <c r="F744" s="113"/>
      <c r="G744" s="113"/>
      <c r="H744" s="113"/>
      <c r="I744" s="113"/>
      <c r="J744" s="112"/>
      <c r="K744" s="112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112"/>
      <c r="Z744" s="112"/>
    </row>
    <row r="745" spans="1:26">
      <c r="A745" s="112"/>
      <c r="B745" s="112"/>
      <c r="C745" s="112"/>
      <c r="D745" s="7"/>
      <c r="E745" s="113"/>
      <c r="F745" s="113"/>
      <c r="G745" s="113"/>
      <c r="H745" s="113"/>
      <c r="I745" s="113"/>
      <c r="J745" s="112"/>
      <c r="K745" s="112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112"/>
      <c r="Z745" s="112"/>
    </row>
    <row r="746" spans="1:26">
      <c r="A746" s="112"/>
      <c r="B746" s="112"/>
      <c r="C746" s="112"/>
      <c r="D746" s="7"/>
      <c r="E746" s="113"/>
      <c r="F746" s="113"/>
      <c r="G746" s="113"/>
      <c r="H746" s="113"/>
      <c r="I746" s="113"/>
      <c r="J746" s="112"/>
      <c r="K746" s="112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112"/>
      <c r="Z746" s="112"/>
    </row>
    <row r="747" spans="1:26">
      <c r="A747" s="112"/>
      <c r="B747" s="112"/>
      <c r="C747" s="112"/>
      <c r="D747" s="7"/>
      <c r="E747" s="113"/>
      <c r="F747" s="113"/>
      <c r="G747" s="113"/>
      <c r="H747" s="113"/>
      <c r="I747" s="113"/>
      <c r="J747" s="112"/>
      <c r="K747" s="112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112"/>
      <c r="Z747" s="112"/>
    </row>
    <row r="748" spans="1:26">
      <c r="A748" s="112"/>
      <c r="B748" s="112"/>
      <c r="C748" s="112"/>
      <c r="D748" s="7"/>
      <c r="E748" s="113"/>
      <c r="F748" s="113"/>
      <c r="G748" s="113"/>
      <c r="H748" s="113"/>
      <c r="I748" s="113"/>
      <c r="J748" s="112"/>
      <c r="K748" s="112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112"/>
      <c r="Z748" s="112"/>
    </row>
    <row r="749" spans="1:26">
      <c r="A749" s="112"/>
      <c r="B749" s="112"/>
      <c r="C749" s="112"/>
      <c r="D749" s="7"/>
      <c r="E749" s="113"/>
      <c r="F749" s="113"/>
      <c r="G749" s="113"/>
      <c r="H749" s="113"/>
      <c r="I749" s="113"/>
      <c r="J749" s="112"/>
      <c r="K749" s="112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112"/>
      <c r="Z749" s="112"/>
    </row>
    <row r="750" spans="1:26">
      <c r="A750" s="112"/>
      <c r="B750" s="112"/>
      <c r="C750" s="112"/>
      <c r="D750" s="7"/>
      <c r="E750" s="113"/>
      <c r="F750" s="113"/>
      <c r="G750" s="113"/>
      <c r="H750" s="113"/>
      <c r="I750" s="113"/>
      <c r="J750" s="112"/>
      <c r="K750" s="112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112"/>
      <c r="Z750" s="112"/>
    </row>
    <row r="751" spans="1:26">
      <c r="A751" s="112"/>
      <c r="B751" s="112"/>
      <c r="C751" s="112"/>
      <c r="D751" s="7"/>
      <c r="E751" s="113"/>
      <c r="F751" s="113"/>
      <c r="G751" s="113"/>
      <c r="H751" s="113"/>
      <c r="I751" s="113"/>
      <c r="J751" s="112"/>
      <c r="K751" s="112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112"/>
      <c r="Z751" s="112"/>
    </row>
    <row r="752" spans="1:26">
      <c r="A752" s="112"/>
      <c r="B752" s="112"/>
      <c r="C752" s="112"/>
      <c r="D752" s="7"/>
      <c r="E752" s="113"/>
      <c r="F752" s="113"/>
      <c r="G752" s="113"/>
      <c r="H752" s="113"/>
      <c r="I752" s="113"/>
      <c r="J752" s="112"/>
      <c r="K752" s="112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112"/>
      <c r="Z752" s="112"/>
    </row>
    <row r="753" spans="1:26">
      <c r="A753" s="112"/>
      <c r="B753" s="112"/>
      <c r="C753" s="112"/>
      <c r="D753" s="7"/>
      <c r="E753" s="113"/>
      <c r="F753" s="113"/>
      <c r="G753" s="113"/>
      <c r="H753" s="113"/>
      <c r="I753" s="113"/>
      <c r="J753" s="112"/>
      <c r="K753" s="112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112"/>
      <c r="Z753" s="112"/>
    </row>
    <row r="754" spans="1:26">
      <c r="A754" s="112"/>
      <c r="B754" s="112"/>
      <c r="C754" s="112"/>
      <c r="D754" s="7"/>
      <c r="E754" s="113"/>
      <c r="F754" s="113"/>
      <c r="G754" s="113"/>
      <c r="H754" s="113"/>
      <c r="I754" s="113"/>
      <c r="J754" s="112"/>
      <c r="K754" s="112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112"/>
      <c r="Z754" s="112"/>
    </row>
    <row r="755" spans="1:26">
      <c r="A755" s="112"/>
      <c r="B755" s="112"/>
      <c r="C755" s="112"/>
      <c r="D755" s="7"/>
      <c r="E755" s="113"/>
      <c r="F755" s="113"/>
      <c r="G755" s="113"/>
      <c r="H755" s="113"/>
      <c r="I755" s="113"/>
      <c r="J755" s="112"/>
      <c r="K755" s="112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112"/>
      <c r="Z755" s="112"/>
    </row>
    <row r="756" spans="1:26">
      <c r="A756" s="112"/>
      <c r="B756" s="112"/>
      <c r="C756" s="112"/>
      <c r="D756" s="7"/>
      <c r="E756" s="113"/>
      <c r="F756" s="113"/>
      <c r="G756" s="113"/>
      <c r="H756" s="113"/>
      <c r="I756" s="113"/>
      <c r="J756" s="112"/>
      <c r="K756" s="112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112"/>
      <c r="Z756" s="112"/>
    </row>
    <row r="757" spans="1:26">
      <c r="A757" s="112"/>
      <c r="B757" s="112"/>
      <c r="C757" s="112"/>
      <c r="D757" s="7"/>
      <c r="E757" s="113"/>
      <c r="F757" s="113"/>
      <c r="G757" s="113"/>
      <c r="H757" s="113"/>
      <c r="I757" s="113"/>
      <c r="J757" s="112"/>
      <c r="K757" s="112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112"/>
      <c r="Z757" s="112"/>
    </row>
    <row r="758" spans="1:26">
      <c r="A758" s="112"/>
      <c r="B758" s="112"/>
      <c r="C758" s="112"/>
      <c r="D758" s="7"/>
      <c r="E758" s="113"/>
      <c r="F758" s="113"/>
      <c r="G758" s="113"/>
      <c r="H758" s="113"/>
      <c r="I758" s="113"/>
      <c r="J758" s="112"/>
      <c r="K758" s="112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112"/>
      <c r="Z758" s="112"/>
    </row>
    <row r="759" spans="1:26">
      <c r="A759" s="112"/>
      <c r="B759" s="112"/>
      <c r="C759" s="112"/>
      <c r="D759" s="7"/>
      <c r="E759" s="113"/>
      <c r="F759" s="113"/>
      <c r="G759" s="113"/>
      <c r="H759" s="113"/>
      <c r="I759" s="113"/>
      <c r="J759" s="112"/>
      <c r="K759" s="112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112"/>
      <c r="Z759" s="112"/>
    </row>
    <row r="760" spans="1:26">
      <c r="A760" s="112"/>
      <c r="B760" s="112"/>
      <c r="C760" s="112"/>
      <c r="D760" s="7"/>
      <c r="E760" s="113"/>
      <c r="F760" s="113"/>
      <c r="G760" s="113"/>
      <c r="H760" s="113"/>
      <c r="I760" s="113"/>
      <c r="J760" s="112"/>
      <c r="K760" s="112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112"/>
      <c r="Z760" s="112"/>
    </row>
    <row r="761" spans="1:26">
      <c r="A761" s="112"/>
      <c r="B761" s="112"/>
      <c r="C761" s="112"/>
      <c r="D761" s="7"/>
      <c r="E761" s="113"/>
      <c r="F761" s="113"/>
      <c r="G761" s="113"/>
      <c r="H761" s="113"/>
      <c r="I761" s="113"/>
      <c r="J761" s="112"/>
      <c r="K761" s="112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112"/>
      <c r="Z761" s="112"/>
    </row>
    <row r="762" spans="1:26">
      <c r="A762" s="112"/>
      <c r="B762" s="112"/>
      <c r="C762" s="112"/>
      <c r="D762" s="7"/>
      <c r="E762" s="113"/>
      <c r="F762" s="113"/>
      <c r="G762" s="113"/>
      <c r="H762" s="113"/>
      <c r="I762" s="113"/>
      <c r="J762" s="112"/>
      <c r="K762" s="112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112"/>
      <c r="Z762" s="112"/>
    </row>
    <row r="763" spans="1:26">
      <c r="A763" s="112"/>
      <c r="B763" s="112"/>
      <c r="C763" s="112"/>
      <c r="D763" s="7"/>
      <c r="E763" s="113"/>
      <c r="F763" s="113"/>
      <c r="G763" s="113"/>
      <c r="H763" s="113"/>
      <c r="I763" s="113"/>
      <c r="J763" s="112"/>
      <c r="K763" s="112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112"/>
      <c r="Z763" s="112"/>
    </row>
    <row r="764" spans="1:26">
      <c r="A764" s="112"/>
      <c r="B764" s="112"/>
      <c r="C764" s="112"/>
      <c r="D764" s="7"/>
      <c r="E764" s="113"/>
      <c r="F764" s="113"/>
      <c r="G764" s="113"/>
      <c r="H764" s="113"/>
      <c r="I764" s="113"/>
      <c r="J764" s="112"/>
      <c r="K764" s="112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112"/>
      <c r="Z764" s="112"/>
    </row>
    <row r="765" spans="1:26">
      <c r="A765" s="112"/>
      <c r="B765" s="112"/>
      <c r="C765" s="112"/>
      <c r="D765" s="7"/>
      <c r="E765" s="113"/>
      <c r="F765" s="113"/>
      <c r="G765" s="113"/>
      <c r="H765" s="113"/>
      <c r="I765" s="113"/>
      <c r="J765" s="112"/>
      <c r="K765" s="112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112"/>
      <c r="Z765" s="112"/>
    </row>
    <row r="766" spans="1:26">
      <c r="A766" s="112"/>
      <c r="B766" s="112"/>
      <c r="C766" s="112"/>
      <c r="D766" s="7"/>
      <c r="E766" s="113"/>
      <c r="F766" s="113"/>
      <c r="G766" s="113"/>
      <c r="H766" s="113"/>
      <c r="I766" s="113"/>
      <c r="J766" s="112"/>
      <c r="K766" s="112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112"/>
      <c r="Z766" s="112"/>
    </row>
    <row r="767" spans="1:26">
      <c r="A767" s="112"/>
      <c r="B767" s="112"/>
      <c r="C767" s="112"/>
      <c r="D767" s="7"/>
      <c r="E767" s="113"/>
      <c r="F767" s="113"/>
      <c r="G767" s="113"/>
      <c r="H767" s="113"/>
      <c r="I767" s="113"/>
      <c r="J767" s="112"/>
      <c r="K767" s="112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112"/>
      <c r="Z767" s="112"/>
    </row>
    <row r="768" spans="1:26">
      <c r="A768" s="112"/>
      <c r="B768" s="112"/>
      <c r="C768" s="112"/>
      <c r="D768" s="7"/>
      <c r="E768" s="113"/>
      <c r="F768" s="113"/>
      <c r="G768" s="113"/>
      <c r="H768" s="113"/>
      <c r="I768" s="113"/>
      <c r="J768" s="112"/>
      <c r="K768" s="112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112"/>
      <c r="Z768" s="112"/>
    </row>
    <row r="769" spans="1:26">
      <c r="A769" s="112"/>
      <c r="B769" s="112"/>
      <c r="C769" s="112"/>
      <c r="D769" s="7"/>
      <c r="E769" s="113"/>
      <c r="F769" s="113"/>
      <c r="G769" s="113"/>
      <c r="H769" s="113"/>
      <c r="I769" s="113"/>
      <c r="J769" s="112"/>
      <c r="K769" s="112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112"/>
      <c r="Z769" s="112"/>
    </row>
    <row r="770" spans="1:26">
      <c r="A770" s="112"/>
      <c r="B770" s="112"/>
      <c r="C770" s="112"/>
      <c r="D770" s="7"/>
      <c r="E770" s="113"/>
      <c r="F770" s="113"/>
      <c r="G770" s="113"/>
      <c r="H770" s="113"/>
      <c r="I770" s="113"/>
      <c r="J770" s="112"/>
      <c r="K770" s="112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112"/>
      <c r="Z770" s="112"/>
    </row>
    <row r="771" spans="1:26">
      <c r="A771" s="112"/>
      <c r="B771" s="112"/>
      <c r="C771" s="112"/>
      <c r="D771" s="7"/>
      <c r="E771" s="113"/>
      <c r="F771" s="113"/>
      <c r="G771" s="113"/>
      <c r="H771" s="113"/>
      <c r="I771" s="113"/>
      <c r="J771" s="112"/>
      <c r="K771" s="112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112"/>
      <c r="Z771" s="112"/>
    </row>
    <row r="772" spans="1:26">
      <c r="A772" s="112"/>
      <c r="B772" s="112"/>
      <c r="C772" s="112"/>
      <c r="D772" s="7"/>
      <c r="E772" s="113"/>
      <c r="F772" s="113"/>
      <c r="G772" s="113"/>
      <c r="H772" s="113"/>
      <c r="I772" s="113"/>
      <c r="J772" s="112"/>
      <c r="K772" s="112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112"/>
      <c r="Z772" s="112"/>
    </row>
    <row r="773" spans="1:26">
      <c r="A773" s="112"/>
      <c r="B773" s="112"/>
      <c r="C773" s="112"/>
      <c r="D773" s="7"/>
      <c r="E773" s="113"/>
      <c r="F773" s="113"/>
      <c r="G773" s="113"/>
      <c r="H773" s="113"/>
      <c r="I773" s="113"/>
      <c r="J773" s="112"/>
      <c r="K773" s="112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112"/>
      <c r="Z773" s="112"/>
    </row>
    <row r="774" spans="1:26">
      <c r="A774" s="112"/>
      <c r="B774" s="112"/>
      <c r="C774" s="112"/>
      <c r="D774" s="7"/>
      <c r="E774" s="113"/>
      <c r="F774" s="113"/>
      <c r="G774" s="113"/>
      <c r="H774" s="113"/>
      <c r="I774" s="113"/>
      <c r="J774" s="112"/>
      <c r="K774" s="112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112"/>
      <c r="Z774" s="112"/>
    </row>
    <row r="775" spans="1:26">
      <c r="A775" s="112"/>
      <c r="B775" s="112"/>
      <c r="C775" s="112"/>
      <c r="D775" s="7"/>
      <c r="E775" s="113"/>
      <c r="F775" s="113"/>
      <c r="G775" s="113"/>
      <c r="H775" s="113"/>
      <c r="I775" s="113"/>
      <c r="J775" s="112"/>
      <c r="K775" s="112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112"/>
      <c r="Z775" s="112"/>
    </row>
    <row r="776" spans="1:26">
      <c r="A776" s="112"/>
      <c r="B776" s="112"/>
      <c r="C776" s="112"/>
      <c r="D776" s="7"/>
      <c r="E776" s="113"/>
      <c r="F776" s="113"/>
      <c r="G776" s="113"/>
      <c r="H776" s="113"/>
      <c r="I776" s="113"/>
      <c r="J776" s="112"/>
      <c r="K776" s="112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112"/>
      <c r="Z776" s="112"/>
    </row>
    <row r="777" spans="1:26">
      <c r="A777" s="112"/>
      <c r="B777" s="112"/>
      <c r="C777" s="112"/>
      <c r="D777" s="7"/>
      <c r="E777" s="113"/>
      <c r="F777" s="113"/>
      <c r="G777" s="113"/>
      <c r="H777" s="113"/>
      <c r="I777" s="113"/>
      <c r="J777" s="112"/>
      <c r="K777" s="112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112"/>
      <c r="Z777" s="112"/>
    </row>
    <row r="778" spans="1:26">
      <c r="A778" s="112"/>
      <c r="B778" s="112"/>
      <c r="C778" s="112"/>
      <c r="D778" s="7"/>
      <c r="E778" s="113"/>
      <c r="F778" s="113"/>
      <c r="G778" s="113"/>
      <c r="H778" s="113"/>
      <c r="I778" s="113"/>
      <c r="J778" s="112"/>
      <c r="K778" s="112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112"/>
      <c r="Z778" s="112"/>
    </row>
    <row r="779" spans="1:26">
      <c r="A779" s="112"/>
      <c r="B779" s="112"/>
      <c r="C779" s="112"/>
      <c r="D779" s="7"/>
      <c r="E779" s="113"/>
      <c r="F779" s="113"/>
      <c r="G779" s="113"/>
      <c r="H779" s="113"/>
      <c r="I779" s="113"/>
      <c r="J779" s="112"/>
      <c r="K779" s="112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112"/>
      <c r="Z779" s="112"/>
    </row>
    <row r="780" spans="1:26">
      <c r="A780" s="112"/>
      <c r="B780" s="112"/>
      <c r="C780" s="112"/>
      <c r="D780" s="7"/>
      <c r="E780" s="113"/>
      <c r="F780" s="113"/>
      <c r="G780" s="113"/>
      <c r="H780" s="113"/>
      <c r="I780" s="113"/>
      <c r="J780" s="112"/>
      <c r="K780" s="112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112"/>
      <c r="Z780" s="112"/>
    </row>
    <row r="781" spans="1:26">
      <c r="A781" s="112"/>
      <c r="B781" s="112"/>
      <c r="C781" s="112"/>
      <c r="D781" s="7"/>
      <c r="E781" s="113"/>
      <c r="F781" s="113"/>
      <c r="G781" s="113"/>
      <c r="H781" s="113"/>
      <c r="I781" s="113"/>
      <c r="J781" s="112"/>
      <c r="K781" s="112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112"/>
      <c r="Z781" s="112"/>
    </row>
    <row r="782" spans="1:26">
      <c r="A782" s="112"/>
      <c r="B782" s="112"/>
      <c r="C782" s="112"/>
      <c r="D782" s="7"/>
      <c r="E782" s="113"/>
      <c r="F782" s="113"/>
      <c r="G782" s="113"/>
      <c r="H782" s="113"/>
      <c r="I782" s="113"/>
      <c r="J782" s="112"/>
      <c r="K782" s="112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112"/>
      <c r="Z782" s="112"/>
    </row>
    <row r="783" spans="1:26">
      <c r="A783" s="112"/>
      <c r="B783" s="112"/>
      <c r="C783" s="112"/>
      <c r="D783" s="7"/>
      <c r="E783" s="113"/>
      <c r="F783" s="113"/>
      <c r="G783" s="113"/>
      <c r="H783" s="113"/>
      <c r="I783" s="113"/>
      <c r="J783" s="112"/>
      <c r="K783" s="112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112"/>
      <c r="Z783" s="112"/>
    </row>
    <row r="784" spans="1:26">
      <c r="A784" s="112"/>
      <c r="B784" s="112"/>
      <c r="C784" s="112"/>
      <c r="D784" s="7"/>
      <c r="E784" s="113"/>
      <c r="F784" s="113"/>
      <c r="G784" s="113"/>
      <c r="H784" s="113"/>
      <c r="I784" s="113"/>
      <c r="J784" s="112"/>
      <c r="K784" s="112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112"/>
      <c r="Z784" s="112"/>
    </row>
    <row r="785" spans="1:26">
      <c r="A785" s="112"/>
      <c r="B785" s="112"/>
      <c r="C785" s="112"/>
      <c r="D785" s="7"/>
      <c r="E785" s="113"/>
      <c r="F785" s="113"/>
      <c r="G785" s="113"/>
      <c r="H785" s="113"/>
      <c r="I785" s="113"/>
      <c r="J785" s="112"/>
      <c r="K785" s="112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112"/>
      <c r="Z785" s="112"/>
    </row>
    <row r="786" spans="1:26">
      <c r="A786" s="112"/>
      <c r="B786" s="112"/>
      <c r="C786" s="112"/>
      <c r="D786" s="7"/>
      <c r="E786" s="113"/>
      <c r="F786" s="113"/>
      <c r="G786" s="113"/>
      <c r="H786" s="113"/>
      <c r="I786" s="113"/>
      <c r="J786" s="112"/>
      <c r="K786" s="112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112"/>
      <c r="Z786" s="112"/>
    </row>
    <row r="787" spans="1:26">
      <c r="A787" s="112"/>
      <c r="B787" s="112"/>
      <c r="C787" s="112"/>
      <c r="D787" s="7"/>
      <c r="E787" s="113"/>
      <c r="F787" s="113"/>
      <c r="G787" s="113"/>
      <c r="H787" s="113"/>
      <c r="I787" s="113"/>
      <c r="J787" s="112"/>
      <c r="K787" s="112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112"/>
      <c r="Z787" s="112"/>
    </row>
    <row r="788" spans="1:26">
      <c r="A788" s="112"/>
      <c r="B788" s="112"/>
      <c r="C788" s="112"/>
      <c r="D788" s="7"/>
      <c r="E788" s="113"/>
      <c r="F788" s="113"/>
      <c r="G788" s="113"/>
      <c r="H788" s="113"/>
      <c r="I788" s="113"/>
      <c r="J788" s="112"/>
      <c r="K788" s="112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112"/>
      <c r="Z788" s="112"/>
    </row>
    <row r="789" spans="1:26">
      <c r="A789" s="112"/>
      <c r="B789" s="112"/>
      <c r="C789" s="112"/>
      <c r="D789" s="7"/>
      <c r="E789" s="113"/>
      <c r="F789" s="113"/>
      <c r="G789" s="113"/>
      <c r="H789" s="113"/>
      <c r="I789" s="113"/>
      <c r="J789" s="112"/>
      <c r="K789" s="112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112"/>
      <c r="Z789" s="112"/>
    </row>
    <row r="790" spans="1:26">
      <c r="A790" s="112"/>
      <c r="B790" s="112"/>
      <c r="C790" s="112"/>
      <c r="D790" s="7"/>
      <c r="E790" s="113"/>
      <c r="F790" s="113"/>
      <c r="G790" s="113"/>
      <c r="H790" s="113"/>
      <c r="I790" s="113"/>
      <c r="J790" s="112"/>
      <c r="K790" s="112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112"/>
      <c r="Z790" s="112"/>
    </row>
    <row r="791" spans="1:26">
      <c r="A791" s="112"/>
      <c r="B791" s="112"/>
      <c r="C791" s="112"/>
      <c r="D791" s="7"/>
      <c r="E791" s="113"/>
      <c r="F791" s="113"/>
      <c r="G791" s="113"/>
      <c r="H791" s="113"/>
      <c r="I791" s="113"/>
      <c r="J791" s="112"/>
      <c r="K791" s="112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112"/>
      <c r="Z791" s="112"/>
    </row>
    <row r="792" spans="1:26">
      <c r="A792" s="112"/>
      <c r="B792" s="112"/>
      <c r="C792" s="112"/>
      <c r="D792" s="7"/>
      <c r="E792" s="113"/>
      <c r="F792" s="113"/>
      <c r="G792" s="113"/>
      <c r="H792" s="113"/>
      <c r="I792" s="113"/>
      <c r="J792" s="112"/>
      <c r="K792" s="112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112"/>
      <c r="Z792" s="112"/>
    </row>
    <row r="793" spans="1:26">
      <c r="A793" s="112"/>
      <c r="B793" s="112"/>
      <c r="C793" s="112"/>
      <c r="D793" s="7"/>
      <c r="E793" s="113"/>
      <c r="F793" s="113"/>
      <c r="G793" s="113"/>
      <c r="H793" s="113"/>
      <c r="I793" s="113"/>
      <c r="J793" s="112"/>
      <c r="K793" s="112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112"/>
      <c r="Z793" s="112"/>
    </row>
    <row r="794" spans="1:26">
      <c r="A794" s="112"/>
      <c r="B794" s="112"/>
      <c r="C794" s="112"/>
      <c r="D794" s="7"/>
      <c r="E794" s="113"/>
      <c r="F794" s="113"/>
      <c r="G794" s="113"/>
      <c r="H794" s="113"/>
      <c r="I794" s="113"/>
      <c r="J794" s="112"/>
      <c r="K794" s="112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112"/>
      <c r="Z794" s="112"/>
    </row>
    <row r="795" spans="1:26">
      <c r="A795" s="112"/>
      <c r="B795" s="112"/>
      <c r="C795" s="112"/>
      <c r="D795" s="7"/>
      <c r="E795" s="113"/>
      <c r="F795" s="113"/>
      <c r="G795" s="113"/>
      <c r="H795" s="113"/>
      <c r="I795" s="113"/>
      <c r="J795" s="112"/>
      <c r="K795" s="112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112"/>
      <c r="Z795" s="112"/>
    </row>
    <row r="796" spans="1:26">
      <c r="A796" s="112"/>
      <c r="B796" s="112"/>
      <c r="C796" s="112"/>
      <c r="D796" s="7"/>
      <c r="E796" s="113"/>
      <c r="F796" s="113"/>
      <c r="G796" s="113"/>
      <c r="H796" s="113"/>
      <c r="I796" s="113"/>
      <c r="J796" s="112"/>
      <c r="K796" s="112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112"/>
      <c r="Z796" s="112"/>
    </row>
    <row r="797" spans="1:26">
      <c r="A797" s="112"/>
      <c r="B797" s="112"/>
      <c r="C797" s="112"/>
      <c r="D797" s="7"/>
      <c r="E797" s="113"/>
      <c r="F797" s="113"/>
      <c r="G797" s="113"/>
      <c r="H797" s="113"/>
      <c r="I797" s="113"/>
      <c r="J797" s="112"/>
      <c r="K797" s="112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112"/>
      <c r="Z797" s="112"/>
    </row>
    <row r="798" spans="1:26">
      <c r="A798" s="112"/>
      <c r="B798" s="112"/>
      <c r="C798" s="112"/>
      <c r="D798" s="7"/>
      <c r="E798" s="113"/>
      <c r="F798" s="113"/>
      <c r="G798" s="113"/>
      <c r="H798" s="113"/>
      <c r="I798" s="113"/>
      <c r="J798" s="112"/>
      <c r="K798" s="112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112"/>
      <c r="Z798" s="112"/>
    </row>
    <row r="799" spans="1:26">
      <c r="A799" s="112"/>
      <c r="B799" s="112"/>
      <c r="C799" s="112"/>
      <c r="D799" s="7"/>
      <c r="E799" s="113"/>
      <c r="F799" s="113"/>
      <c r="G799" s="113"/>
      <c r="H799" s="113"/>
      <c r="I799" s="113"/>
      <c r="J799" s="112"/>
      <c r="K799" s="112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112"/>
      <c r="Z799" s="112"/>
    </row>
    <row r="800" spans="1:26">
      <c r="A800" s="112"/>
      <c r="B800" s="112"/>
      <c r="C800" s="112"/>
      <c r="D800" s="7"/>
      <c r="E800" s="113"/>
      <c r="F800" s="113"/>
      <c r="G800" s="113"/>
      <c r="H800" s="113"/>
      <c r="I800" s="113"/>
      <c r="J800" s="112"/>
      <c r="K800" s="112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112"/>
      <c r="Z800" s="112"/>
    </row>
    <row r="801" spans="1:26">
      <c r="A801" s="112"/>
      <c r="B801" s="112"/>
      <c r="C801" s="112"/>
      <c r="D801" s="7"/>
      <c r="E801" s="113"/>
      <c r="F801" s="113"/>
      <c r="G801" s="113"/>
      <c r="H801" s="113"/>
      <c r="I801" s="113"/>
      <c r="J801" s="112"/>
      <c r="K801" s="112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112"/>
      <c r="Z801" s="112"/>
    </row>
    <row r="802" spans="1:26">
      <c r="A802" s="112"/>
      <c r="B802" s="112"/>
      <c r="C802" s="112"/>
      <c r="D802" s="7"/>
      <c r="E802" s="113"/>
      <c r="F802" s="113"/>
      <c r="G802" s="113"/>
      <c r="H802" s="113"/>
      <c r="I802" s="113"/>
      <c r="J802" s="112"/>
      <c r="K802" s="112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112"/>
      <c r="Z802" s="112"/>
    </row>
    <row r="803" spans="1:26">
      <c r="A803" s="112"/>
      <c r="B803" s="112"/>
      <c r="C803" s="112"/>
      <c r="D803" s="7"/>
      <c r="E803" s="113"/>
      <c r="F803" s="113"/>
      <c r="G803" s="113"/>
      <c r="H803" s="113"/>
      <c r="I803" s="113"/>
      <c r="J803" s="112"/>
      <c r="K803" s="112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112"/>
      <c r="Z803" s="112"/>
    </row>
    <row r="804" spans="1:26">
      <c r="A804" s="112"/>
      <c r="B804" s="112"/>
      <c r="C804" s="112"/>
      <c r="D804" s="7"/>
      <c r="E804" s="113"/>
      <c r="F804" s="113"/>
      <c r="G804" s="113"/>
      <c r="H804" s="113"/>
      <c r="I804" s="113"/>
      <c r="J804" s="112"/>
      <c r="K804" s="112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112"/>
      <c r="Z804" s="112"/>
    </row>
    <row r="805" spans="1:26">
      <c r="A805" s="112"/>
      <c r="B805" s="112"/>
      <c r="C805" s="112"/>
      <c r="D805" s="7"/>
      <c r="E805" s="113"/>
      <c r="F805" s="113"/>
      <c r="G805" s="113"/>
      <c r="H805" s="113"/>
      <c r="I805" s="113"/>
      <c r="J805" s="112"/>
      <c r="K805" s="112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112"/>
      <c r="Z805" s="112"/>
    </row>
    <row r="806" spans="1:26">
      <c r="A806" s="112"/>
      <c r="B806" s="112"/>
      <c r="C806" s="112"/>
      <c r="D806" s="7"/>
      <c r="E806" s="113"/>
      <c r="F806" s="113"/>
      <c r="G806" s="113"/>
      <c r="H806" s="113"/>
      <c r="I806" s="113"/>
      <c r="J806" s="112"/>
      <c r="K806" s="112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112"/>
      <c r="Z806" s="112"/>
    </row>
    <row r="807" spans="1:26">
      <c r="A807" s="112"/>
      <c r="B807" s="112"/>
      <c r="C807" s="112"/>
      <c r="D807" s="7"/>
      <c r="E807" s="113"/>
      <c r="F807" s="113"/>
      <c r="G807" s="113"/>
      <c r="H807" s="113"/>
      <c r="I807" s="113"/>
      <c r="J807" s="112"/>
      <c r="K807" s="112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112"/>
      <c r="Z807" s="112"/>
    </row>
    <row r="808" spans="1:26">
      <c r="A808" s="112"/>
      <c r="B808" s="112"/>
      <c r="C808" s="112"/>
      <c r="D808" s="7"/>
      <c r="E808" s="113"/>
      <c r="F808" s="113"/>
      <c r="G808" s="113"/>
      <c r="H808" s="113"/>
      <c r="I808" s="113"/>
      <c r="J808" s="112"/>
      <c r="K808" s="112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112"/>
      <c r="Z808" s="112"/>
    </row>
    <row r="809" spans="1:26">
      <c r="A809" s="112"/>
      <c r="B809" s="112"/>
      <c r="C809" s="112"/>
      <c r="D809" s="7"/>
      <c r="E809" s="113"/>
      <c r="F809" s="113"/>
      <c r="G809" s="113"/>
      <c r="H809" s="113"/>
      <c r="I809" s="113"/>
      <c r="J809" s="112"/>
      <c r="K809" s="112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112"/>
      <c r="Z809" s="112"/>
    </row>
    <row r="810" spans="1:26">
      <c r="A810" s="112"/>
      <c r="B810" s="112"/>
      <c r="C810" s="112"/>
      <c r="D810" s="7"/>
      <c r="E810" s="113"/>
      <c r="F810" s="113"/>
      <c r="G810" s="113"/>
      <c r="H810" s="113"/>
      <c r="I810" s="113"/>
      <c r="J810" s="112"/>
      <c r="K810" s="112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112"/>
      <c r="Z810" s="112"/>
    </row>
    <row r="811" spans="1:26">
      <c r="A811" s="112"/>
      <c r="B811" s="112"/>
      <c r="C811" s="112"/>
      <c r="D811" s="7"/>
      <c r="E811" s="113"/>
      <c r="F811" s="113"/>
      <c r="G811" s="113"/>
      <c r="H811" s="113"/>
      <c r="I811" s="113"/>
      <c r="J811" s="112"/>
      <c r="K811" s="112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112"/>
      <c r="Z811" s="112"/>
    </row>
    <row r="812" spans="1:26">
      <c r="A812" s="112"/>
      <c r="B812" s="112"/>
      <c r="C812" s="112"/>
      <c r="D812" s="7"/>
      <c r="E812" s="113"/>
      <c r="F812" s="113"/>
      <c r="G812" s="113"/>
      <c r="H812" s="113"/>
      <c r="I812" s="113"/>
      <c r="J812" s="112"/>
      <c r="K812" s="112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112"/>
      <c r="Z812" s="112"/>
    </row>
    <row r="813" spans="1:26">
      <c r="A813" s="112"/>
      <c r="B813" s="112"/>
      <c r="C813" s="112"/>
      <c r="D813" s="7"/>
      <c r="E813" s="113"/>
      <c r="F813" s="113"/>
      <c r="G813" s="113"/>
      <c r="H813" s="113"/>
      <c r="I813" s="113"/>
      <c r="J813" s="112"/>
      <c r="K813" s="112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112"/>
      <c r="Z813" s="112"/>
    </row>
    <row r="814" spans="1:26">
      <c r="A814" s="112"/>
      <c r="B814" s="112"/>
      <c r="C814" s="112"/>
      <c r="D814" s="7"/>
      <c r="E814" s="113"/>
      <c r="F814" s="113"/>
      <c r="G814" s="113"/>
      <c r="H814" s="113"/>
      <c r="I814" s="113"/>
      <c r="J814" s="112"/>
      <c r="K814" s="112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112"/>
      <c r="Z814" s="112"/>
    </row>
    <row r="815" spans="1:26">
      <c r="A815" s="112"/>
      <c r="B815" s="112"/>
      <c r="C815" s="112"/>
      <c r="D815" s="7"/>
      <c r="E815" s="113"/>
      <c r="F815" s="113"/>
      <c r="G815" s="113"/>
      <c r="H815" s="113"/>
      <c r="I815" s="113"/>
      <c r="J815" s="112"/>
      <c r="K815" s="112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112"/>
      <c r="Z815" s="112"/>
    </row>
    <row r="816" spans="1:26">
      <c r="A816" s="112"/>
      <c r="B816" s="112"/>
      <c r="C816" s="112"/>
      <c r="D816" s="7"/>
      <c r="E816" s="113"/>
      <c r="F816" s="113"/>
      <c r="G816" s="113"/>
      <c r="H816" s="113"/>
      <c r="I816" s="113"/>
      <c r="J816" s="112"/>
      <c r="K816" s="112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112"/>
      <c r="Z816" s="112"/>
    </row>
    <row r="817" spans="1:26">
      <c r="A817" s="112"/>
      <c r="B817" s="112"/>
      <c r="C817" s="112"/>
      <c r="D817" s="7"/>
      <c r="E817" s="113"/>
      <c r="F817" s="113"/>
      <c r="G817" s="113"/>
      <c r="H817" s="113"/>
      <c r="I817" s="113"/>
      <c r="J817" s="112"/>
      <c r="K817" s="112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112"/>
      <c r="Z817" s="112"/>
    </row>
    <row r="818" spans="1:26">
      <c r="A818" s="112"/>
      <c r="B818" s="112"/>
      <c r="C818" s="112"/>
      <c r="D818" s="7"/>
      <c r="E818" s="113"/>
      <c r="F818" s="113"/>
      <c r="G818" s="113"/>
      <c r="H818" s="113"/>
      <c r="I818" s="113"/>
      <c r="J818" s="112"/>
      <c r="K818" s="112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112"/>
      <c r="Z818" s="112"/>
    </row>
    <row r="819" spans="1:26">
      <c r="A819" s="112"/>
      <c r="B819" s="112"/>
      <c r="C819" s="112"/>
      <c r="D819" s="7"/>
      <c r="E819" s="113"/>
      <c r="F819" s="113"/>
      <c r="G819" s="113"/>
      <c r="H819" s="113"/>
      <c r="I819" s="113"/>
      <c r="J819" s="112"/>
      <c r="K819" s="112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112"/>
      <c r="Z819" s="112"/>
    </row>
    <row r="820" spans="1:26">
      <c r="A820" s="112"/>
      <c r="B820" s="112"/>
      <c r="C820" s="112"/>
      <c r="D820" s="7"/>
      <c r="E820" s="113"/>
      <c r="F820" s="113"/>
      <c r="G820" s="113"/>
      <c r="H820" s="113"/>
      <c r="I820" s="113"/>
      <c r="J820" s="112"/>
      <c r="K820" s="112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112"/>
      <c r="Z820" s="112"/>
    </row>
    <row r="821" spans="1:26">
      <c r="A821" s="112"/>
      <c r="B821" s="112"/>
      <c r="C821" s="112"/>
      <c r="D821" s="7"/>
      <c r="E821" s="113"/>
      <c r="F821" s="113"/>
      <c r="G821" s="113"/>
      <c r="H821" s="113"/>
      <c r="I821" s="113"/>
      <c r="J821" s="112"/>
      <c r="K821" s="112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112"/>
      <c r="Z821" s="112"/>
    </row>
    <row r="822" spans="1:26">
      <c r="A822" s="112"/>
      <c r="B822" s="112"/>
      <c r="C822" s="112"/>
      <c r="D822" s="7"/>
      <c r="E822" s="113"/>
      <c r="F822" s="113"/>
      <c r="G822" s="113"/>
      <c r="H822" s="113"/>
      <c r="I822" s="113"/>
      <c r="J822" s="112"/>
      <c r="K822" s="112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112"/>
      <c r="Z822" s="112"/>
    </row>
    <row r="823" spans="1:26">
      <c r="A823" s="112"/>
      <c r="B823" s="112"/>
      <c r="C823" s="112"/>
      <c r="D823" s="7"/>
      <c r="E823" s="113"/>
      <c r="F823" s="113"/>
      <c r="G823" s="113"/>
      <c r="H823" s="113"/>
      <c r="I823" s="113"/>
      <c r="J823" s="112"/>
      <c r="K823" s="112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112"/>
      <c r="Z823" s="112"/>
    </row>
    <row r="824" spans="1:26">
      <c r="A824" s="112"/>
      <c r="B824" s="112"/>
      <c r="C824" s="112"/>
      <c r="D824" s="7"/>
      <c r="E824" s="113"/>
      <c r="F824" s="113"/>
      <c r="G824" s="113"/>
      <c r="H824" s="113"/>
      <c r="I824" s="113"/>
      <c r="J824" s="112"/>
      <c r="K824" s="112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112"/>
      <c r="Z824" s="112"/>
    </row>
    <row r="825" spans="1:26">
      <c r="A825" s="112"/>
      <c r="B825" s="112"/>
      <c r="C825" s="112"/>
      <c r="D825" s="7"/>
      <c r="E825" s="113"/>
      <c r="F825" s="113"/>
      <c r="G825" s="113"/>
      <c r="H825" s="113"/>
      <c r="I825" s="113"/>
      <c r="J825" s="112"/>
      <c r="K825" s="112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112"/>
      <c r="Z825" s="112"/>
    </row>
    <row r="826" spans="1:26">
      <c r="A826" s="112"/>
      <c r="B826" s="112"/>
      <c r="C826" s="112"/>
      <c r="D826" s="7"/>
      <c r="E826" s="113"/>
      <c r="F826" s="113"/>
      <c r="G826" s="113"/>
      <c r="H826" s="113"/>
      <c r="I826" s="113"/>
      <c r="J826" s="112"/>
      <c r="K826" s="112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112"/>
      <c r="Z826" s="112"/>
    </row>
    <row r="827" spans="1:26">
      <c r="A827" s="112"/>
      <c r="B827" s="112"/>
      <c r="C827" s="112"/>
      <c r="D827" s="7"/>
      <c r="E827" s="113"/>
      <c r="F827" s="113"/>
      <c r="G827" s="113"/>
      <c r="H827" s="113"/>
      <c r="I827" s="113"/>
      <c r="J827" s="112"/>
      <c r="K827" s="112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112"/>
      <c r="Z827" s="112"/>
    </row>
    <row r="828" spans="1:26">
      <c r="A828" s="112"/>
      <c r="B828" s="112"/>
      <c r="C828" s="112"/>
      <c r="D828" s="7"/>
      <c r="E828" s="113"/>
      <c r="F828" s="113"/>
      <c r="G828" s="113"/>
      <c r="H828" s="113"/>
      <c r="I828" s="113"/>
      <c r="J828" s="112"/>
      <c r="K828" s="112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112"/>
      <c r="Z828" s="112"/>
    </row>
    <row r="829" spans="1:26">
      <c r="A829" s="112"/>
      <c r="B829" s="112"/>
      <c r="C829" s="112"/>
      <c r="D829" s="7"/>
      <c r="E829" s="113"/>
      <c r="F829" s="113"/>
      <c r="G829" s="113"/>
      <c r="H829" s="113"/>
      <c r="I829" s="113"/>
      <c r="J829" s="112"/>
      <c r="K829" s="112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112"/>
      <c r="Z829" s="112"/>
    </row>
    <row r="830" spans="1:26">
      <c r="A830" s="112"/>
      <c r="B830" s="112"/>
      <c r="C830" s="112"/>
      <c r="D830" s="7"/>
      <c r="E830" s="113"/>
      <c r="F830" s="113"/>
      <c r="G830" s="113"/>
      <c r="H830" s="113"/>
      <c r="I830" s="113"/>
      <c r="J830" s="112"/>
      <c r="K830" s="112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112"/>
      <c r="Z830" s="112"/>
    </row>
    <row r="831" spans="1:26">
      <c r="A831" s="112"/>
      <c r="B831" s="112"/>
      <c r="C831" s="112"/>
      <c r="D831" s="7"/>
      <c r="E831" s="113"/>
      <c r="F831" s="113"/>
      <c r="G831" s="113"/>
      <c r="H831" s="113"/>
      <c r="I831" s="113"/>
      <c r="J831" s="112"/>
      <c r="K831" s="112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112"/>
      <c r="Z831" s="112"/>
    </row>
    <row r="832" spans="1:26">
      <c r="A832" s="112"/>
      <c r="B832" s="112"/>
      <c r="C832" s="112"/>
      <c r="D832" s="7"/>
      <c r="E832" s="113"/>
      <c r="F832" s="113"/>
      <c r="G832" s="113"/>
      <c r="H832" s="113"/>
      <c r="I832" s="113"/>
      <c r="J832" s="112"/>
      <c r="K832" s="112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112"/>
      <c r="Z832" s="112"/>
    </row>
    <row r="833" spans="1:26">
      <c r="A833" s="112"/>
      <c r="B833" s="112"/>
      <c r="C833" s="112"/>
      <c r="D833" s="7"/>
      <c r="E833" s="113"/>
      <c r="F833" s="113"/>
      <c r="G833" s="113"/>
      <c r="H833" s="113"/>
      <c r="I833" s="113"/>
      <c r="J833" s="112"/>
      <c r="K833" s="112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112"/>
      <c r="Z833" s="112"/>
    </row>
    <row r="834" spans="1:26">
      <c r="A834" s="112"/>
      <c r="B834" s="112"/>
      <c r="C834" s="112"/>
      <c r="D834" s="7"/>
      <c r="E834" s="113"/>
      <c r="F834" s="113"/>
      <c r="G834" s="113"/>
      <c r="H834" s="113"/>
      <c r="I834" s="113"/>
      <c r="J834" s="112"/>
      <c r="K834" s="112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112"/>
      <c r="Z834" s="112"/>
    </row>
    <row r="835" spans="1:26">
      <c r="A835" s="112"/>
      <c r="B835" s="112"/>
      <c r="C835" s="112"/>
      <c r="D835" s="7"/>
      <c r="E835" s="113"/>
      <c r="F835" s="113"/>
      <c r="G835" s="113"/>
      <c r="H835" s="113"/>
      <c r="I835" s="113"/>
      <c r="J835" s="112"/>
      <c r="K835" s="112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112"/>
      <c r="Z835" s="112"/>
    </row>
    <row r="836" spans="1:26">
      <c r="A836" s="112"/>
      <c r="B836" s="112"/>
      <c r="C836" s="112"/>
      <c r="D836" s="7"/>
      <c r="E836" s="113"/>
      <c r="F836" s="113"/>
      <c r="G836" s="113"/>
      <c r="H836" s="113"/>
      <c r="I836" s="113"/>
      <c r="J836" s="112"/>
      <c r="K836" s="112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112"/>
      <c r="Z836" s="112"/>
    </row>
    <row r="837" spans="1:26">
      <c r="A837" s="112"/>
      <c r="B837" s="112"/>
      <c r="C837" s="112"/>
      <c r="D837" s="7"/>
      <c r="E837" s="113"/>
      <c r="F837" s="113"/>
      <c r="G837" s="113"/>
      <c r="H837" s="113"/>
      <c r="I837" s="113"/>
      <c r="J837" s="112"/>
      <c r="K837" s="112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112"/>
      <c r="Z837" s="112"/>
    </row>
    <row r="838" spans="1:26">
      <c r="A838" s="112"/>
      <c r="B838" s="112"/>
      <c r="C838" s="112"/>
      <c r="D838" s="7"/>
      <c r="E838" s="113"/>
      <c r="F838" s="113"/>
      <c r="G838" s="113"/>
      <c r="H838" s="113"/>
      <c r="I838" s="113"/>
      <c r="J838" s="112"/>
      <c r="K838" s="112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112"/>
      <c r="Z838" s="112"/>
    </row>
    <row r="839" spans="1:26">
      <c r="A839" s="112"/>
      <c r="B839" s="112"/>
      <c r="C839" s="112"/>
      <c r="D839" s="7"/>
      <c r="E839" s="113"/>
      <c r="F839" s="113"/>
      <c r="G839" s="113"/>
      <c r="H839" s="113"/>
      <c r="I839" s="113"/>
      <c r="J839" s="112"/>
      <c r="K839" s="112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112"/>
      <c r="Z839" s="112"/>
    </row>
    <row r="840" spans="1:26">
      <c r="A840" s="112"/>
      <c r="B840" s="112"/>
      <c r="C840" s="112"/>
      <c r="D840" s="7"/>
      <c r="E840" s="113"/>
      <c r="F840" s="113"/>
      <c r="G840" s="113"/>
      <c r="H840" s="113"/>
      <c r="I840" s="113"/>
      <c r="J840" s="112"/>
      <c r="K840" s="112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112"/>
      <c r="Z840" s="112"/>
    </row>
    <row r="841" spans="1:26">
      <c r="A841" s="112"/>
      <c r="B841" s="112"/>
      <c r="C841" s="112"/>
      <c r="D841" s="7"/>
      <c r="E841" s="113"/>
      <c r="F841" s="113"/>
      <c r="G841" s="113"/>
      <c r="H841" s="113"/>
      <c r="I841" s="113"/>
      <c r="J841" s="112"/>
      <c r="K841" s="112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112"/>
      <c r="Z841" s="112"/>
    </row>
    <row r="842" spans="1:26">
      <c r="A842" s="112"/>
      <c r="B842" s="112"/>
      <c r="C842" s="112"/>
      <c r="D842" s="7"/>
      <c r="E842" s="113"/>
      <c r="F842" s="113"/>
      <c r="G842" s="113"/>
      <c r="H842" s="113"/>
      <c r="I842" s="113"/>
      <c r="J842" s="112"/>
      <c r="K842" s="112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112"/>
      <c r="Z842" s="112"/>
    </row>
    <row r="843" spans="1:26">
      <c r="A843" s="112"/>
      <c r="B843" s="112"/>
      <c r="C843" s="112"/>
      <c r="D843" s="7"/>
      <c r="E843" s="113"/>
      <c r="F843" s="113"/>
      <c r="G843" s="113"/>
      <c r="H843" s="113"/>
      <c r="I843" s="113"/>
      <c r="J843" s="112"/>
      <c r="K843" s="112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112"/>
      <c r="Z843" s="112"/>
    </row>
    <row r="844" spans="1:26">
      <c r="A844" s="112"/>
      <c r="B844" s="112"/>
      <c r="C844" s="112"/>
      <c r="D844" s="7"/>
      <c r="E844" s="113"/>
      <c r="F844" s="113"/>
      <c r="G844" s="113"/>
      <c r="H844" s="113"/>
      <c r="I844" s="113"/>
      <c r="J844" s="112"/>
      <c r="K844" s="112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112"/>
      <c r="Z844" s="112"/>
    </row>
    <row r="845" spans="1:26">
      <c r="A845" s="112"/>
      <c r="B845" s="112"/>
      <c r="C845" s="112"/>
      <c r="D845" s="7"/>
      <c r="E845" s="113"/>
      <c r="F845" s="113"/>
      <c r="G845" s="113"/>
      <c r="H845" s="113"/>
      <c r="I845" s="113"/>
      <c r="J845" s="112"/>
      <c r="K845" s="112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112"/>
      <c r="Z845" s="112"/>
    </row>
    <row r="846" spans="1:26">
      <c r="A846" s="112"/>
      <c r="B846" s="112"/>
      <c r="C846" s="112"/>
      <c r="D846" s="7"/>
      <c r="E846" s="113"/>
      <c r="F846" s="113"/>
      <c r="G846" s="113"/>
      <c r="H846" s="113"/>
      <c r="I846" s="113"/>
      <c r="J846" s="112"/>
      <c r="K846" s="112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112"/>
      <c r="Z846" s="112"/>
    </row>
    <row r="847" spans="1:26">
      <c r="A847" s="112"/>
      <c r="B847" s="112"/>
      <c r="C847" s="112"/>
      <c r="D847" s="7"/>
      <c r="E847" s="113"/>
      <c r="F847" s="113"/>
      <c r="G847" s="113"/>
      <c r="H847" s="113"/>
      <c r="I847" s="113"/>
      <c r="J847" s="112"/>
      <c r="K847" s="112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112"/>
      <c r="Z847" s="112"/>
    </row>
    <row r="848" spans="1:26">
      <c r="A848" s="112"/>
      <c r="B848" s="112"/>
      <c r="C848" s="112"/>
      <c r="D848" s="7"/>
      <c r="E848" s="113"/>
      <c r="F848" s="113"/>
      <c r="G848" s="113"/>
      <c r="H848" s="113"/>
      <c r="I848" s="113"/>
      <c r="J848" s="112"/>
      <c r="K848" s="112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112"/>
      <c r="Z848" s="112"/>
    </row>
    <row r="849" spans="1:26">
      <c r="A849" s="112"/>
      <c r="B849" s="112"/>
      <c r="C849" s="112"/>
      <c r="D849" s="7"/>
      <c r="E849" s="113"/>
      <c r="F849" s="113"/>
      <c r="G849" s="113"/>
      <c r="H849" s="113"/>
      <c r="I849" s="113"/>
      <c r="J849" s="112"/>
      <c r="K849" s="112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112"/>
      <c r="Z849" s="112"/>
    </row>
    <row r="850" spans="1:26">
      <c r="A850" s="112"/>
      <c r="B850" s="112"/>
      <c r="C850" s="112"/>
      <c r="D850" s="7"/>
      <c r="E850" s="113"/>
      <c r="F850" s="113"/>
      <c r="G850" s="113"/>
      <c r="H850" s="113"/>
      <c r="I850" s="113"/>
      <c r="J850" s="112"/>
      <c r="K850" s="112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112"/>
      <c r="Z850" s="112"/>
    </row>
    <row r="851" spans="1:26">
      <c r="A851" s="112"/>
      <c r="B851" s="112"/>
      <c r="C851" s="112"/>
      <c r="D851" s="7"/>
      <c r="E851" s="113"/>
      <c r="F851" s="113"/>
      <c r="G851" s="113"/>
      <c r="H851" s="113"/>
      <c r="I851" s="113"/>
      <c r="J851" s="112"/>
      <c r="K851" s="112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112"/>
      <c r="Z851" s="112"/>
    </row>
    <row r="852" spans="1:26">
      <c r="A852" s="112"/>
      <c r="B852" s="112"/>
      <c r="C852" s="112"/>
      <c r="D852" s="7"/>
      <c r="E852" s="113"/>
      <c r="F852" s="113"/>
      <c r="G852" s="113"/>
      <c r="H852" s="113"/>
      <c r="I852" s="113"/>
      <c r="J852" s="112"/>
      <c r="K852" s="112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112"/>
      <c r="Z852" s="112"/>
    </row>
    <row r="853" spans="1:26">
      <c r="A853" s="112"/>
      <c r="B853" s="112"/>
      <c r="C853" s="112"/>
      <c r="D853" s="7"/>
      <c r="E853" s="113"/>
      <c r="F853" s="113"/>
      <c r="G853" s="113"/>
      <c r="H853" s="113"/>
      <c r="I853" s="113"/>
      <c r="J853" s="112"/>
      <c r="K853" s="112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112"/>
      <c r="Z853" s="112"/>
    </row>
    <row r="854" spans="1:26">
      <c r="A854" s="112"/>
      <c r="B854" s="112"/>
      <c r="C854" s="112"/>
      <c r="D854" s="7"/>
      <c r="E854" s="113"/>
      <c r="F854" s="113"/>
      <c r="G854" s="113"/>
      <c r="H854" s="113"/>
      <c r="I854" s="113"/>
      <c r="J854" s="112"/>
      <c r="K854" s="112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112"/>
      <c r="Z854" s="112"/>
    </row>
    <row r="855" spans="1:26">
      <c r="A855" s="112"/>
      <c r="B855" s="112"/>
      <c r="C855" s="112"/>
      <c r="D855" s="7"/>
      <c r="E855" s="113"/>
      <c r="F855" s="113"/>
      <c r="G855" s="113"/>
      <c r="H855" s="113"/>
      <c r="I855" s="113"/>
      <c r="J855" s="112"/>
      <c r="K855" s="112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112"/>
      <c r="Z855" s="112"/>
    </row>
    <row r="856" spans="1:26">
      <c r="A856" s="112"/>
      <c r="B856" s="112"/>
      <c r="C856" s="112"/>
      <c r="D856" s="7"/>
      <c r="E856" s="113"/>
      <c r="F856" s="113"/>
      <c r="G856" s="113"/>
      <c r="H856" s="113"/>
      <c r="I856" s="113"/>
      <c r="J856" s="112"/>
      <c r="K856" s="112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112"/>
      <c r="Z856" s="112"/>
    </row>
    <row r="857" spans="1:26">
      <c r="A857" s="112"/>
      <c r="B857" s="112"/>
      <c r="C857" s="112"/>
      <c r="D857" s="7"/>
      <c r="E857" s="113"/>
      <c r="F857" s="113"/>
      <c r="G857" s="113"/>
      <c r="H857" s="113"/>
      <c r="I857" s="113"/>
      <c r="J857" s="112"/>
      <c r="K857" s="112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112"/>
      <c r="Z857" s="112"/>
    </row>
    <row r="858" spans="1:26">
      <c r="A858" s="112"/>
      <c r="B858" s="112"/>
      <c r="C858" s="112"/>
      <c r="D858" s="7"/>
      <c r="E858" s="113"/>
      <c r="F858" s="113"/>
      <c r="G858" s="113"/>
      <c r="H858" s="113"/>
      <c r="I858" s="113"/>
      <c r="J858" s="112"/>
      <c r="K858" s="112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112"/>
      <c r="Z858" s="112"/>
    </row>
    <row r="859" spans="1:26">
      <c r="A859" s="112"/>
      <c r="B859" s="112"/>
      <c r="C859" s="112"/>
      <c r="D859" s="7"/>
      <c r="E859" s="113"/>
      <c r="F859" s="113"/>
      <c r="G859" s="113"/>
      <c r="H859" s="113"/>
      <c r="I859" s="113"/>
      <c r="J859" s="112"/>
      <c r="K859" s="112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112"/>
      <c r="Z859" s="112"/>
    </row>
    <row r="860" spans="1:26">
      <c r="A860" s="112"/>
      <c r="B860" s="112"/>
      <c r="C860" s="112"/>
      <c r="D860" s="7"/>
      <c r="E860" s="113"/>
      <c r="F860" s="113"/>
      <c r="G860" s="113"/>
      <c r="H860" s="113"/>
      <c r="I860" s="113"/>
      <c r="J860" s="112"/>
      <c r="K860" s="112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112"/>
      <c r="Z860" s="112"/>
    </row>
    <row r="861" spans="1:26">
      <c r="A861" s="112"/>
      <c r="B861" s="112"/>
      <c r="C861" s="112"/>
      <c r="D861" s="7"/>
      <c r="E861" s="113"/>
      <c r="F861" s="113"/>
      <c r="G861" s="113"/>
      <c r="H861" s="113"/>
      <c r="I861" s="113"/>
      <c r="J861" s="112"/>
      <c r="K861" s="112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112"/>
      <c r="Z861" s="112"/>
    </row>
    <row r="862" spans="1:26">
      <c r="A862" s="112"/>
      <c r="B862" s="112"/>
      <c r="C862" s="112"/>
      <c r="D862" s="7"/>
      <c r="E862" s="113"/>
      <c r="F862" s="113"/>
      <c r="G862" s="113"/>
      <c r="H862" s="113"/>
      <c r="I862" s="113"/>
      <c r="J862" s="112"/>
      <c r="K862" s="112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112"/>
      <c r="Z862" s="112"/>
    </row>
    <row r="863" spans="1:26">
      <c r="A863" s="112"/>
      <c r="B863" s="112"/>
      <c r="C863" s="112"/>
      <c r="D863" s="7"/>
      <c r="E863" s="113"/>
      <c r="F863" s="113"/>
      <c r="G863" s="113"/>
      <c r="H863" s="113"/>
      <c r="I863" s="113"/>
      <c r="J863" s="112"/>
      <c r="K863" s="112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112"/>
      <c r="Z863" s="112"/>
    </row>
    <row r="864" spans="1:26">
      <c r="A864" s="112"/>
      <c r="B864" s="112"/>
      <c r="C864" s="112"/>
      <c r="D864" s="7"/>
      <c r="E864" s="113"/>
      <c r="F864" s="113"/>
      <c r="G864" s="113"/>
      <c r="H864" s="113"/>
      <c r="I864" s="113"/>
      <c r="J864" s="112"/>
      <c r="K864" s="112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112"/>
      <c r="Z864" s="112"/>
    </row>
    <row r="865" spans="1:26">
      <c r="A865" s="112"/>
      <c r="B865" s="112"/>
      <c r="C865" s="112"/>
      <c r="D865" s="7"/>
      <c r="E865" s="113"/>
      <c r="F865" s="113"/>
      <c r="G865" s="113"/>
      <c r="H865" s="113"/>
      <c r="I865" s="113"/>
      <c r="J865" s="112"/>
      <c r="K865" s="112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112"/>
      <c r="Z865" s="112"/>
    </row>
    <row r="866" spans="1:26">
      <c r="A866" s="112"/>
      <c r="B866" s="112"/>
      <c r="C866" s="112"/>
      <c r="D866" s="7"/>
      <c r="E866" s="113"/>
      <c r="F866" s="113"/>
      <c r="G866" s="113"/>
      <c r="H866" s="113"/>
      <c r="I866" s="113"/>
      <c r="J866" s="112"/>
      <c r="K866" s="112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112"/>
      <c r="Z866" s="112"/>
    </row>
    <row r="867" spans="1:26">
      <c r="A867" s="112"/>
      <c r="B867" s="112"/>
      <c r="C867" s="112"/>
      <c r="D867" s="7"/>
      <c r="E867" s="113"/>
      <c r="F867" s="113"/>
      <c r="G867" s="113"/>
      <c r="H867" s="113"/>
      <c r="I867" s="113"/>
      <c r="J867" s="112"/>
      <c r="K867" s="112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112"/>
      <c r="Z867" s="112"/>
    </row>
    <row r="868" spans="1:26">
      <c r="A868" s="112"/>
      <c r="B868" s="112"/>
      <c r="C868" s="112"/>
      <c r="D868" s="7"/>
      <c r="E868" s="113"/>
      <c r="F868" s="113"/>
      <c r="G868" s="113"/>
      <c r="H868" s="113"/>
      <c r="I868" s="113"/>
      <c r="J868" s="112"/>
      <c r="K868" s="112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112"/>
      <c r="Z868" s="112"/>
    </row>
    <row r="869" spans="1:26">
      <c r="A869" s="112"/>
      <c r="B869" s="112"/>
      <c r="C869" s="112"/>
      <c r="D869" s="7"/>
      <c r="E869" s="113"/>
      <c r="F869" s="113"/>
      <c r="G869" s="113"/>
      <c r="H869" s="113"/>
      <c r="I869" s="113"/>
      <c r="J869" s="112"/>
      <c r="K869" s="112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112"/>
      <c r="Z869" s="112"/>
    </row>
    <row r="870" spans="1:26">
      <c r="A870" s="112"/>
      <c r="B870" s="112"/>
      <c r="C870" s="112"/>
      <c r="D870" s="7"/>
      <c r="E870" s="113"/>
      <c r="F870" s="113"/>
      <c r="G870" s="113"/>
      <c r="H870" s="113"/>
      <c r="I870" s="113"/>
      <c r="J870" s="112"/>
      <c r="K870" s="112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112"/>
      <c r="Z870" s="112"/>
    </row>
    <row r="871" spans="1:26">
      <c r="A871" s="112"/>
      <c r="B871" s="112"/>
      <c r="C871" s="112"/>
      <c r="D871" s="7"/>
      <c r="E871" s="113"/>
      <c r="F871" s="113"/>
      <c r="G871" s="113"/>
      <c r="H871" s="113"/>
      <c r="I871" s="113"/>
      <c r="J871" s="112"/>
      <c r="K871" s="112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112"/>
      <c r="Z871" s="112"/>
    </row>
    <row r="872" spans="1:26">
      <c r="A872" s="112"/>
      <c r="B872" s="112"/>
      <c r="C872" s="112"/>
      <c r="D872" s="7"/>
      <c r="E872" s="113"/>
      <c r="F872" s="113"/>
      <c r="G872" s="113"/>
      <c r="H872" s="113"/>
      <c r="I872" s="113"/>
      <c r="J872" s="112"/>
      <c r="K872" s="112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112"/>
      <c r="Z872" s="112"/>
    </row>
    <row r="873" spans="1:26">
      <c r="A873" s="112"/>
      <c r="B873" s="112"/>
      <c r="C873" s="112"/>
      <c r="D873" s="7"/>
      <c r="E873" s="113"/>
      <c r="F873" s="113"/>
      <c r="G873" s="113"/>
      <c r="H873" s="113"/>
      <c r="I873" s="113"/>
      <c r="J873" s="112"/>
      <c r="K873" s="112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112"/>
      <c r="Z873" s="112"/>
    </row>
    <row r="874" spans="1:26">
      <c r="A874" s="112"/>
      <c r="B874" s="112"/>
      <c r="C874" s="112"/>
      <c r="D874" s="7"/>
      <c r="E874" s="113"/>
      <c r="F874" s="113"/>
      <c r="G874" s="113"/>
      <c r="H874" s="113"/>
      <c r="I874" s="113"/>
      <c r="J874" s="112"/>
      <c r="K874" s="112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112"/>
      <c r="Z874" s="112"/>
    </row>
    <row r="875" spans="1:26">
      <c r="A875" s="112"/>
      <c r="B875" s="112"/>
      <c r="C875" s="112"/>
      <c r="D875" s="7"/>
      <c r="E875" s="113"/>
      <c r="F875" s="113"/>
      <c r="G875" s="113"/>
      <c r="H875" s="113"/>
      <c r="I875" s="113"/>
      <c r="J875" s="112"/>
      <c r="K875" s="112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112"/>
      <c r="Z875" s="112"/>
    </row>
    <row r="876" spans="1:26">
      <c r="A876" s="112"/>
      <c r="B876" s="112"/>
      <c r="C876" s="112"/>
      <c r="D876" s="7"/>
      <c r="E876" s="113"/>
      <c r="F876" s="113"/>
      <c r="G876" s="113"/>
      <c r="H876" s="113"/>
      <c r="I876" s="113"/>
      <c r="J876" s="112"/>
      <c r="K876" s="112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112"/>
      <c r="Z876" s="112"/>
    </row>
    <row r="877" spans="1:26">
      <c r="A877" s="112"/>
      <c r="B877" s="112"/>
      <c r="C877" s="112"/>
      <c r="D877" s="7"/>
      <c r="E877" s="113"/>
      <c r="F877" s="113"/>
      <c r="G877" s="113"/>
      <c r="H877" s="113"/>
      <c r="I877" s="113"/>
      <c r="J877" s="112"/>
      <c r="K877" s="112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112"/>
      <c r="Z877" s="112"/>
    </row>
    <row r="878" spans="1:26">
      <c r="A878" s="112"/>
      <c r="B878" s="112"/>
      <c r="C878" s="112"/>
      <c r="D878" s="7"/>
      <c r="E878" s="113"/>
      <c r="F878" s="113"/>
      <c r="G878" s="113"/>
      <c r="H878" s="113"/>
      <c r="I878" s="113"/>
      <c r="J878" s="112"/>
      <c r="K878" s="112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112"/>
      <c r="Z878" s="112"/>
    </row>
    <row r="879" spans="1:26">
      <c r="A879" s="112"/>
      <c r="B879" s="112"/>
      <c r="C879" s="112"/>
      <c r="D879" s="7"/>
      <c r="E879" s="113"/>
      <c r="F879" s="113"/>
      <c r="G879" s="113"/>
      <c r="H879" s="113"/>
      <c r="I879" s="113"/>
      <c r="J879" s="112"/>
      <c r="K879" s="112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112"/>
      <c r="Z879" s="112"/>
    </row>
    <row r="880" spans="1:26">
      <c r="A880" s="112"/>
      <c r="B880" s="112"/>
      <c r="C880" s="112"/>
      <c r="D880" s="7"/>
      <c r="E880" s="113"/>
      <c r="F880" s="113"/>
      <c r="G880" s="113"/>
      <c r="H880" s="113"/>
      <c r="I880" s="113"/>
      <c r="J880" s="112"/>
      <c r="K880" s="112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112"/>
      <c r="Z880" s="112"/>
    </row>
    <row r="881" spans="1:26">
      <c r="A881" s="112"/>
      <c r="B881" s="112"/>
      <c r="C881" s="112"/>
      <c r="D881" s="7"/>
      <c r="E881" s="113"/>
      <c r="F881" s="113"/>
      <c r="G881" s="113"/>
      <c r="H881" s="113"/>
      <c r="I881" s="113"/>
      <c r="J881" s="112"/>
      <c r="K881" s="112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112"/>
      <c r="Z881" s="112"/>
    </row>
    <row r="882" spans="1:26">
      <c r="A882" s="112"/>
      <c r="B882" s="112"/>
      <c r="C882" s="112"/>
      <c r="D882" s="7"/>
      <c r="E882" s="113"/>
      <c r="F882" s="113"/>
      <c r="G882" s="113"/>
      <c r="H882" s="113"/>
      <c r="I882" s="113"/>
      <c r="J882" s="112"/>
      <c r="K882" s="112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112"/>
      <c r="Z882" s="112"/>
    </row>
    <row r="883" spans="1:26">
      <c r="A883" s="112"/>
      <c r="B883" s="112"/>
      <c r="C883" s="112"/>
      <c r="D883" s="7"/>
      <c r="E883" s="113"/>
      <c r="F883" s="113"/>
      <c r="G883" s="113"/>
      <c r="H883" s="113"/>
      <c r="I883" s="113"/>
      <c r="J883" s="112"/>
      <c r="K883" s="112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112"/>
      <c r="Z883" s="112"/>
    </row>
    <row r="884" spans="1:26">
      <c r="A884" s="112"/>
      <c r="B884" s="112"/>
      <c r="C884" s="112"/>
      <c r="D884" s="7"/>
      <c r="E884" s="113"/>
      <c r="F884" s="113"/>
      <c r="G884" s="113"/>
      <c r="H884" s="113"/>
      <c r="I884" s="113"/>
      <c r="J884" s="112"/>
      <c r="K884" s="112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112"/>
      <c r="Z884" s="112"/>
    </row>
    <row r="885" spans="1:26">
      <c r="A885" s="112"/>
      <c r="B885" s="112"/>
      <c r="C885" s="112"/>
      <c r="D885" s="7"/>
      <c r="E885" s="113"/>
      <c r="F885" s="113"/>
      <c r="G885" s="113"/>
      <c r="H885" s="113"/>
      <c r="I885" s="113"/>
      <c r="J885" s="112"/>
      <c r="K885" s="112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112"/>
      <c r="Z885" s="112"/>
    </row>
    <row r="886" spans="1:26">
      <c r="A886" s="112"/>
      <c r="B886" s="112"/>
      <c r="C886" s="112"/>
      <c r="D886" s="7"/>
      <c r="E886" s="113"/>
      <c r="F886" s="113"/>
      <c r="G886" s="113"/>
      <c r="H886" s="113"/>
      <c r="I886" s="113"/>
      <c r="J886" s="112"/>
      <c r="K886" s="112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112"/>
      <c r="Z886" s="112"/>
    </row>
    <row r="887" spans="1:26">
      <c r="A887" s="112"/>
      <c r="B887" s="112"/>
      <c r="C887" s="112"/>
      <c r="D887" s="7"/>
      <c r="E887" s="113"/>
      <c r="F887" s="113"/>
      <c r="G887" s="113"/>
      <c r="H887" s="113"/>
      <c r="I887" s="113"/>
      <c r="J887" s="112"/>
      <c r="K887" s="112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112"/>
      <c r="Z887" s="112"/>
    </row>
    <row r="888" spans="1:26">
      <c r="A888" s="112"/>
      <c r="B888" s="112"/>
      <c r="C888" s="112"/>
      <c r="D888" s="7"/>
      <c r="E888" s="113"/>
      <c r="F888" s="113"/>
      <c r="G888" s="113"/>
      <c r="H888" s="113"/>
      <c r="I888" s="113"/>
      <c r="J888" s="112"/>
      <c r="K888" s="112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112"/>
      <c r="Z888" s="112"/>
    </row>
    <row r="889" spans="1:26">
      <c r="A889" s="112"/>
      <c r="B889" s="112"/>
      <c r="C889" s="112"/>
      <c r="D889" s="7"/>
      <c r="E889" s="113"/>
      <c r="F889" s="113"/>
      <c r="G889" s="113"/>
      <c r="H889" s="113"/>
      <c r="I889" s="113"/>
      <c r="J889" s="112"/>
      <c r="K889" s="112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112"/>
      <c r="Z889" s="112"/>
    </row>
    <row r="890" spans="1:26">
      <c r="A890" s="112"/>
      <c r="B890" s="112"/>
      <c r="C890" s="112"/>
      <c r="D890" s="7"/>
      <c r="E890" s="113"/>
      <c r="F890" s="113"/>
      <c r="G890" s="113"/>
      <c r="H890" s="113"/>
      <c r="I890" s="113"/>
      <c r="J890" s="112"/>
      <c r="K890" s="112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112"/>
      <c r="Z890" s="112"/>
    </row>
    <row r="891" spans="1:26">
      <c r="A891" s="112"/>
      <c r="B891" s="112"/>
      <c r="C891" s="112"/>
      <c r="D891" s="7"/>
      <c r="E891" s="113"/>
      <c r="F891" s="113"/>
      <c r="G891" s="113"/>
      <c r="H891" s="113"/>
      <c r="I891" s="113"/>
      <c r="J891" s="112"/>
      <c r="K891" s="112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112"/>
      <c r="Z891" s="112"/>
    </row>
    <row r="892" spans="1:26">
      <c r="A892" s="112"/>
      <c r="B892" s="112"/>
      <c r="C892" s="112"/>
      <c r="D892" s="7"/>
      <c r="E892" s="113"/>
      <c r="F892" s="113"/>
      <c r="G892" s="113"/>
      <c r="H892" s="113"/>
      <c r="I892" s="113"/>
      <c r="J892" s="112"/>
      <c r="K892" s="112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112"/>
      <c r="Z892" s="112"/>
    </row>
    <row r="893" spans="1:26">
      <c r="A893" s="112"/>
      <c r="B893" s="112"/>
      <c r="C893" s="112"/>
      <c r="D893" s="7"/>
      <c r="E893" s="113"/>
      <c r="F893" s="113"/>
      <c r="G893" s="113"/>
      <c r="H893" s="113"/>
      <c r="I893" s="113"/>
      <c r="J893" s="112"/>
      <c r="K893" s="112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112"/>
      <c r="Z893" s="112"/>
    </row>
    <row r="894" spans="1:26">
      <c r="A894" s="112"/>
      <c r="B894" s="112"/>
      <c r="C894" s="112"/>
      <c r="D894" s="7"/>
      <c r="E894" s="113"/>
      <c r="F894" s="113"/>
      <c r="G894" s="113"/>
      <c r="H894" s="113"/>
      <c r="I894" s="113"/>
      <c r="J894" s="112"/>
      <c r="K894" s="112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112"/>
      <c r="Z894" s="112"/>
    </row>
    <row r="895" spans="1:26">
      <c r="A895" s="112"/>
      <c r="B895" s="112"/>
      <c r="C895" s="112"/>
      <c r="D895" s="7"/>
      <c r="E895" s="113"/>
      <c r="F895" s="113"/>
      <c r="G895" s="113"/>
      <c r="H895" s="113"/>
      <c r="I895" s="113"/>
      <c r="J895" s="112"/>
      <c r="K895" s="112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112"/>
      <c r="Z895" s="112"/>
    </row>
    <row r="896" spans="1:26">
      <c r="A896" s="112"/>
      <c r="B896" s="112"/>
      <c r="C896" s="112"/>
      <c r="D896" s="7"/>
      <c r="E896" s="113"/>
      <c r="F896" s="113"/>
      <c r="G896" s="113"/>
      <c r="H896" s="113"/>
      <c r="I896" s="113"/>
      <c r="J896" s="112"/>
      <c r="K896" s="112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112"/>
      <c r="Z896" s="112"/>
    </row>
    <row r="897" spans="1:26">
      <c r="A897" s="112"/>
      <c r="B897" s="112"/>
      <c r="C897" s="112"/>
      <c r="D897" s="7"/>
      <c r="E897" s="113"/>
      <c r="F897" s="113"/>
      <c r="G897" s="113"/>
      <c r="H897" s="113"/>
      <c r="I897" s="113"/>
      <c r="J897" s="112"/>
      <c r="K897" s="112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112"/>
      <c r="Z897" s="112"/>
    </row>
    <row r="898" spans="1:26">
      <c r="A898" s="112"/>
      <c r="B898" s="112"/>
      <c r="C898" s="112"/>
      <c r="D898" s="7"/>
      <c r="E898" s="113"/>
      <c r="F898" s="113"/>
      <c r="G898" s="113"/>
      <c r="H898" s="113"/>
      <c r="I898" s="113"/>
      <c r="J898" s="112"/>
      <c r="K898" s="112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112"/>
      <c r="Z898" s="112"/>
    </row>
    <row r="899" spans="1:26">
      <c r="A899" s="112"/>
      <c r="B899" s="112"/>
      <c r="C899" s="112"/>
      <c r="D899" s="7"/>
      <c r="E899" s="113"/>
      <c r="F899" s="113"/>
      <c r="G899" s="113"/>
      <c r="H899" s="113"/>
      <c r="I899" s="113"/>
      <c r="J899" s="112"/>
      <c r="K899" s="112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112"/>
      <c r="Z899" s="112"/>
    </row>
    <row r="900" spans="1:26">
      <c r="A900" s="112"/>
      <c r="B900" s="112"/>
      <c r="C900" s="112"/>
      <c r="D900" s="7"/>
      <c r="E900" s="113"/>
      <c r="F900" s="113"/>
      <c r="G900" s="113"/>
      <c r="H900" s="113"/>
      <c r="I900" s="113"/>
      <c r="J900" s="112"/>
      <c r="K900" s="112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112"/>
      <c r="Z900" s="112"/>
    </row>
    <row r="901" spans="1:26">
      <c r="A901" s="112"/>
      <c r="B901" s="112"/>
      <c r="C901" s="112"/>
      <c r="D901" s="7"/>
      <c r="E901" s="113"/>
      <c r="F901" s="113"/>
      <c r="G901" s="113"/>
      <c r="H901" s="113"/>
      <c r="I901" s="113"/>
      <c r="J901" s="112"/>
      <c r="K901" s="112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112"/>
      <c r="Z901" s="112"/>
    </row>
    <row r="902" spans="1:26">
      <c r="A902" s="112"/>
      <c r="B902" s="112"/>
      <c r="C902" s="112"/>
      <c r="D902" s="7"/>
      <c r="E902" s="113"/>
      <c r="F902" s="113"/>
      <c r="G902" s="113"/>
      <c r="H902" s="113"/>
      <c r="I902" s="113"/>
      <c r="J902" s="112"/>
      <c r="K902" s="112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112"/>
      <c r="Z902" s="112"/>
    </row>
    <row r="903" spans="1:26">
      <c r="A903" s="112"/>
      <c r="B903" s="112"/>
      <c r="C903" s="112"/>
      <c r="D903" s="7"/>
      <c r="E903" s="113"/>
      <c r="F903" s="113"/>
      <c r="G903" s="113"/>
      <c r="H903" s="113"/>
      <c r="I903" s="113"/>
      <c r="J903" s="112"/>
      <c r="K903" s="112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112"/>
      <c r="Z903" s="112"/>
    </row>
    <row r="904" spans="1:26">
      <c r="A904" s="112"/>
      <c r="B904" s="112"/>
      <c r="C904" s="112"/>
      <c r="D904" s="7"/>
      <c r="E904" s="113"/>
      <c r="F904" s="113"/>
      <c r="G904" s="113"/>
      <c r="H904" s="113"/>
      <c r="I904" s="113"/>
      <c r="J904" s="112"/>
      <c r="K904" s="112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112"/>
      <c r="Z904" s="112"/>
    </row>
    <row r="905" spans="1:26">
      <c r="A905" s="112"/>
      <c r="B905" s="112"/>
      <c r="C905" s="112"/>
      <c r="D905" s="7"/>
      <c r="E905" s="113"/>
      <c r="F905" s="113"/>
      <c r="G905" s="113"/>
      <c r="H905" s="113"/>
      <c r="I905" s="113"/>
      <c r="J905" s="112"/>
      <c r="K905" s="112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112"/>
      <c r="Z905" s="112"/>
    </row>
    <row r="906" spans="1:26">
      <c r="A906" s="112"/>
      <c r="B906" s="112"/>
      <c r="C906" s="112"/>
      <c r="D906" s="7"/>
      <c r="E906" s="113"/>
      <c r="F906" s="113"/>
      <c r="G906" s="113"/>
      <c r="H906" s="113"/>
      <c r="I906" s="113"/>
      <c r="J906" s="112"/>
      <c r="K906" s="112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112"/>
      <c r="Z906" s="112"/>
    </row>
    <row r="907" spans="1:26">
      <c r="A907" s="112"/>
      <c r="B907" s="112"/>
      <c r="C907" s="112"/>
      <c r="D907" s="7"/>
      <c r="E907" s="113"/>
      <c r="F907" s="113"/>
      <c r="G907" s="113"/>
      <c r="H907" s="113"/>
      <c r="I907" s="113"/>
      <c r="J907" s="112"/>
      <c r="K907" s="112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112"/>
      <c r="Z907" s="112"/>
    </row>
    <row r="908" spans="1:26">
      <c r="A908" s="112"/>
      <c r="B908" s="112"/>
      <c r="C908" s="112"/>
      <c r="D908" s="7"/>
      <c r="E908" s="113"/>
      <c r="F908" s="113"/>
      <c r="G908" s="113"/>
      <c r="H908" s="113"/>
      <c r="I908" s="113"/>
      <c r="J908" s="112"/>
      <c r="K908" s="112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112"/>
      <c r="Z908" s="112"/>
    </row>
    <row r="909" spans="1:26">
      <c r="A909" s="112"/>
      <c r="B909" s="112"/>
      <c r="C909" s="112"/>
      <c r="D909" s="7"/>
      <c r="E909" s="113"/>
      <c r="F909" s="113"/>
      <c r="G909" s="113"/>
      <c r="H909" s="113"/>
      <c r="I909" s="113"/>
      <c r="J909" s="112"/>
      <c r="K909" s="112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112"/>
      <c r="Z909" s="112"/>
    </row>
    <row r="910" spans="1:26">
      <c r="A910" s="112"/>
      <c r="B910" s="112"/>
      <c r="C910" s="112"/>
      <c r="D910" s="7"/>
      <c r="E910" s="113"/>
      <c r="F910" s="113"/>
      <c r="G910" s="113"/>
      <c r="H910" s="113"/>
      <c r="I910" s="113"/>
      <c r="J910" s="112"/>
      <c r="K910" s="112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112"/>
      <c r="Z910" s="112"/>
    </row>
    <row r="911" spans="1:26">
      <c r="A911" s="112"/>
      <c r="B911" s="112"/>
      <c r="C911" s="112"/>
      <c r="D911" s="7"/>
      <c r="E911" s="113"/>
      <c r="F911" s="113"/>
      <c r="G911" s="113"/>
      <c r="H911" s="113"/>
      <c r="I911" s="113"/>
      <c r="J911" s="112"/>
      <c r="K911" s="112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112"/>
      <c r="Z911" s="112"/>
    </row>
    <row r="912" spans="1:26">
      <c r="A912" s="112"/>
      <c r="B912" s="112"/>
      <c r="C912" s="112"/>
      <c r="D912" s="7"/>
      <c r="E912" s="113"/>
      <c r="F912" s="113"/>
      <c r="G912" s="113"/>
      <c r="H912" s="113"/>
      <c r="I912" s="113"/>
      <c r="J912" s="112"/>
      <c r="K912" s="112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112"/>
      <c r="Z912" s="112"/>
    </row>
    <row r="913" spans="1:26">
      <c r="A913" s="112"/>
      <c r="B913" s="112"/>
      <c r="C913" s="112"/>
      <c r="D913" s="7"/>
      <c r="E913" s="113"/>
      <c r="F913" s="113"/>
      <c r="G913" s="113"/>
      <c r="H913" s="113"/>
      <c r="I913" s="113"/>
      <c r="J913" s="112"/>
      <c r="K913" s="112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112"/>
      <c r="Z913" s="112"/>
    </row>
    <row r="914" spans="1:26">
      <c r="A914" s="112"/>
      <c r="B914" s="112"/>
      <c r="C914" s="112"/>
      <c r="D914" s="7"/>
      <c r="E914" s="113"/>
      <c r="F914" s="113"/>
      <c r="G914" s="113"/>
      <c r="H914" s="113"/>
      <c r="I914" s="113"/>
      <c r="J914" s="112"/>
      <c r="K914" s="112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112"/>
      <c r="Z914" s="112"/>
    </row>
    <row r="915" spans="1:26">
      <c r="A915" s="112"/>
      <c r="B915" s="112"/>
      <c r="C915" s="112"/>
      <c r="D915" s="7"/>
      <c r="E915" s="113"/>
      <c r="F915" s="113"/>
      <c r="G915" s="113"/>
      <c r="H915" s="113"/>
      <c r="I915" s="113"/>
      <c r="J915" s="112"/>
      <c r="K915" s="112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112"/>
      <c r="Z915" s="112"/>
    </row>
    <row r="916" spans="1:26">
      <c r="A916" s="112"/>
      <c r="B916" s="112"/>
      <c r="C916" s="112"/>
      <c r="D916" s="7"/>
      <c r="E916" s="113"/>
      <c r="F916" s="113"/>
      <c r="G916" s="113"/>
      <c r="H916" s="113"/>
      <c r="I916" s="113"/>
      <c r="J916" s="112"/>
      <c r="K916" s="112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112"/>
      <c r="Z916" s="112"/>
    </row>
    <row r="917" spans="1:26">
      <c r="A917" s="112"/>
      <c r="B917" s="112"/>
      <c r="C917" s="112"/>
      <c r="D917" s="7"/>
      <c r="E917" s="113"/>
      <c r="F917" s="113"/>
      <c r="G917" s="113"/>
      <c r="H917" s="113"/>
      <c r="I917" s="113"/>
      <c r="J917" s="112"/>
      <c r="K917" s="112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112"/>
      <c r="Z917" s="112"/>
    </row>
    <row r="918" spans="1:26">
      <c r="A918" s="112"/>
      <c r="B918" s="112"/>
      <c r="C918" s="112"/>
      <c r="D918" s="7"/>
      <c r="E918" s="113"/>
      <c r="F918" s="113"/>
      <c r="G918" s="113"/>
      <c r="H918" s="113"/>
      <c r="I918" s="113"/>
      <c r="J918" s="112"/>
      <c r="K918" s="112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112"/>
      <c r="Z918" s="112"/>
    </row>
    <row r="919" spans="1:26">
      <c r="A919" s="112"/>
      <c r="B919" s="112"/>
      <c r="C919" s="112"/>
      <c r="D919" s="7"/>
      <c r="E919" s="113"/>
      <c r="F919" s="113"/>
      <c r="G919" s="113"/>
      <c r="H919" s="113"/>
      <c r="I919" s="113"/>
      <c r="J919" s="112"/>
      <c r="K919" s="112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112"/>
      <c r="Z919" s="112"/>
    </row>
    <row r="920" spans="1:26">
      <c r="A920" s="112"/>
      <c r="B920" s="112"/>
      <c r="C920" s="112"/>
      <c r="D920" s="7"/>
      <c r="E920" s="113"/>
      <c r="F920" s="113"/>
      <c r="G920" s="113"/>
      <c r="H920" s="113"/>
      <c r="I920" s="113"/>
      <c r="J920" s="112"/>
      <c r="K920" s="112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112"/>
      <c r="Z920" s="112"/>
    </row>
    <row r="921" spans="1:26">
      <c r="A921" s="112"/>
      <c r="B921" s="112"/>
      <c r="C921" s="112"/>
      <c r="D921" s="7"/>
      <c r="E921" s="113"/>
      <c r="F921" s="113"/>
      <c r="G921" s="113"/>
      <c r="H921" s="113"/>
      <c r="I921" s="113"/>
      <c r="J921" s="112"/>
      <c r="K921" s="112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112"/>
      <c r="Z921" s="112"/>
    </row>
    <row r="922" spans="1:26">
      <c r="A922" s="112"/>
      <c r="B922" s="112"/>
      <c r="C922" s="112"/>
      <c r="D922" s="7"/>
      <c r="E922" s="113"/>
      <c r="F922" s="113"/>
      <c r="G922" s="113"/>
      <c r="H922" s="113"/>
      <c r="I922" s="113"/>
      <c r="J922" s="112"/>
      <c r="K922" s="112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112"/>
      <c r="Z922" s="112"/>
    </row>
    <row r="923" spans="1:26">
      <c r="A923" s="112"/>
      <c r="B923" s="112"/>
      <c r="C923" s="112"/>
      <c r="D923" s="7"/>
      <c r="E923" s="113"/>
      <c r="F923" s="113"/>
      <c r="G923" s="113"/>
      <c r="H923" s="113"/>
      <c r="I923" s="113"/>
      <c r="J923" s="112"/>
      <c r="K923" s="112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112"/>
      <c r="Z923" s="112"/>
    </row>
    <row r="924" spans="1:26">
      <c r="A924" s="112"/>
      <c r="B924" s="112"/>
      <c r="C924" s="112"/>
      <c r="D924" s="7"/>
      <c r="E924" s="113"/>
      <c r="F924" s="113"/>
      <c r="G924" s="113"/>
      <c r="H924" s="113"/>
      <c r="I924" s="113"/>
      <c r="J924" s="112"/>
      <c r="K924" s="112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112"/>
      <c r="Z924" s="112"/>
    </row>
    <row r="925" spans="1:26">
      <c r="A925" s="112"/>
      <c r="B925" s="112"/>
      <c r="C925" s="112"/>
      <c r="D925" s="7"/>
      <c r="E925" s="113"/>
      <c r="F925" s="113"/>
      <c r="G925" s="113"/>
      <c r="H925" s="113"/>
      <c r="I925" s="113"/>
      <c r="J925" s="112"/>
      <c r="K925" s="112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112"/>
      <c r="Z925" s="112"/>
    </row>
    <row r="926" spans="1:26">
      <c r="A926" s="112"/>
      <c r="B926" s="112"/>
      <c r="C926" s="112"/>
      <c r="D926" s="7"/>
      <c r="E926" s="113"/>
      <c r="F926" s="113"/>
      <c r="G926" s="113"/>
      <c r="H926" s="113"/>
      <c r="I926" s="113"/>
      <c r="J926" s="112"/>
      <c r="K926" s="112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112"/>
      <c r="Z926" s="112"/>
    </row>
    <row r="927" spans="1:26">
      <c r="A927" s="112"/>
      <c r="B927" s="112"/>
      <c r="C927" s="112"/>
      <c r="D927" s="7"/>
      <c r="E927" s="113"/>
      <c r="F927" s="113"/>
      <c r="G927" s="113"/>
      <c r="H927" s="113"/>
      <c r="I927" s="113"/>
      <c r="J927" s="112"/>
      <c r="K927" s="112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112"/>
      <c r="Z927" s="112"/>
    </row>
    <row r="928" spans="1:26">
      <c r="A928" s="112"/>
      <c r="B928" s="112"/>
      <c r="C928" s="112"/>
      <c r="D928" s="7"/>
      <c r="E928" s="113"/>
      <c r="F928" s="113"/>
      <c r="G928" s="113"/>
      <c r="H928" s="113"/>
      <c r="I928" s="113"/>
      <c r="J928" s="112"/>
      <c r="K928" s="112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112"/>
      <c r="Z928" s="112"/>
    </row>
    <row r="929" spans="1:26">
      <c r="A929" s="112"/>
      <c r="B929" s="112"/>
      <c r="C929" s="112"/>
      <c r="D929" s="7"/>
      <c r="E929" s="113"/>
      <c r="F929" s="113"/>
      <c r="G929" s="113"/>
      <c r="H929" s="113"/>
      <c r="I929" s="113"/>
      <c r="J929" s="112"/>
      <c r="K929" s="112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112"/>
      <c r="Z929" s="112"/>
    </row>
    <row r="930" spans="1:26">
      <c r="A930" s="112"/>
      <c r="B930" s="112"/>
      <c r="C930" s="112"/>
      <c r="D930" s="7"/>
      <c r="E930" s="113"/>
      <c r="F930" s="113"/>
      <c r="G930" s="113"/>
      <c r="H930" s="113"/>
      <c r="I930" s="113"/>
      <c r="J930" s="112"/>
      <c r="K930" s="112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112"/>
      <c r="Z930" s="112"/>
    </row>
    <row r="931" spans="1:26">
      <c r="A931" s="112"/>
      <c r="B931" s="112"/>
      <c r="C931" s="112"/>
      <c r="D931" s="7"/>
      <c r="E931" s="113"/>
      <c r="F931" s="113"/>
      <c r="G931" s="113"/>
      <c r="H931" s="113"/>
      <c r="I931" s="113"/>
      <c r="J931" s="112"/>
      <c r="K931" s="112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112"/>
      <c r="Z931" s="112"/>
    </row>
    <row r="932" spans="1:26">
      <c r="A932" s="112"/>
      <c r="B932" s="112"/>
      <c r="C932" s="112"/>
      <c r="D932" s="7"/>
      <c r="E932" s="113"/>
      <c r="F932" s="113"/>
      <c r="G932" s="113"/>
      <c r="H932" s="113"/>
      <c r="I932" s="113"/>
      <c r="J932" s="112"/>
      <c r="K932" s="112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112"/>
      <c r="Z932" s="112"/>
    </row>
    <row r="933" spans="1:26">
      <c r="A933" s="112"/>
      <c r="B933" s="112"/>
      <c r="C933" s="112"/>
      <c r="D933" s="7"/>
      <c r="E933" s="113"/>
      <c r="F933" s="113"/>
      <c r="G933" s="113"/>
      <c r="H933" s="113"/>
      <c r="I933" s="113"/>
      <c r="J933" s="112"/>
      <c r="K933" s="112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112"/>
      <c r="Z933" s="112"/>
    </row>
    <row r="934" spans="1:26">
      <c r="A934" s="112"/>
      <c r="B934" s="112"/>
      <c r="C934" s="112"/>
      <c r="D934" s="7"/>
      <c r="E934" s="113"/>
      <c r="F934" s="113"/>
      <c r="G934" s="113"/>
      <c r="H934" s="113"/>
      <c r="I934" s="113"/>
      <c r="J934" s="112"/>
      <c r="K934" s="112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112"/>
      <c r="Z934" s="112"/>
    </row>
    <row r="935" spans="1:26">
      <c r="A935" s="112"/>
      <c r="B935" s="112"/>
      <c r="C935" s="112"/>
      <c r="D935" s="7"/>
      <c r="E935" s="113"/>
      <c r="F935" s="113"/>
      <c r="G935" s="113"/>
      <c r="H935" s="113"/>
      <c r="I935" s="113"/>
      <c r="J935" s="112"/>
      <c r="K935" s="112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112"/>
      <c r="Z935" s="112"/>
    </row>
    <row r="936" spans="1:26">
      <c r="A936" s="112"/>
      <c r="B936" s="112"/>
      <c r="C936" s="112"/>
      <c r="D936" s="7"/>
      <c r="E936" s="113"/>
      <c r="F936" s="113"/>
      <c r="G936" s="113"/>
      <c r="H936" s="113"/>
      <c r="I936" s="113"/>
      <c r="J936" s="112"/>
      <c r="K936" s="112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112"/>
      <c r="Z936" s="112"/>
    </row>
    <row r="937" spans="1:26">
      <c r="A937" s="112"/>
      <c r="B937" s="112"/>
      <c r="C937" s="112"/>
      <c r="D937" s="7"/>
      <c r="E937" s="113"/>
      <c r="F937" s="113"/>
      <c r="G937" s="113"/>
      <c r="H937" s="113"/>
      <c r="I937" s="113"/>
      <c r="J937" s="112"/>
      <c r="K937" s="112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112"/>
      <c r="Z937" s="112"/>
    </row>
    <row r="938" spans="1:26">
      <c r="A938" s="112"/>
      <c r="B938" s="112"/>
      <c r="C938" s="112"/>
      <c r="D938" s="7"/>
      <c r="E938" s="113"/>
      <c r="F938" s="113"/>
      <c r="G938" s="113"/>
      <c r="H938" s="113"/>
      <c r="I938" s="113"/>
      <c r="J938" s="112"/>
      <c r="K938" s="112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112"/>
      <c r="Z938" s="112"/>
    </row>
    <row r="939" spans="1:26">
      <c r="A939" s="112"/>
      <c r="B939" s="112"/>
      <c r="C939" s="112"/>
      <c r="D939" s="7"/>
      <c r="E939" s="113"/>
      <c r="F939" s="113"/>
      <c r="G939" s="113"/>
      <c r="H939" s="113"/>
      <c r="I939" s="113"/>
      <c r="J939" s="112"/>
      <c r="K939" s="112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112"/>
      <c r="Z939" s="112"/>
    </row>
    <row r="940" spans="1:26">
      <c r="A940" s="112"/>
      <c r="B940" s="112"/>
      <c r="C940" s="112"/>
      <c r="D940" s="7"/>
      <c r="E940" s="113"/>
      <c r="F940" s="113"/>
      <c r="G940" s="113"/>
      <c r="H940" s="113"/>
      <c r="I940" s="113"/>
      <c r="J940" s="112"/>
      <c r="K940" s="112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112"/>
      <c r="Z940" s="112"/>
    </row>
    <row r="941" spans="1:26">
      <c r="A941" s="112"/>
      <c r="B941" s="112"/>
      <c r="C941" s="112"/>
      <c r="D941" s="7"/>
      <c r="E941" s="113"/>
      <c r="F941" s="113"/>
      <c r="G941" s="113"/>
      <c r="H941" s="113"/>
      <c r="I941" s="113"/>
      <c r="J941" s="112"/>
      <c r="K941" s="112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112"/>
      <c r="Z941" s="112"/>
    </row>
    <row r="942" spans="1:26">
      <c r="A942" s="112"/>
      <c r="B942" s="112"/>
      <c r="C942" s="112"/>
      <c r="D942" s="7"/>
      <c r="E942" s="113"/>
      <c r="F942" s="113"/>
      <c r="G942" s="113"/>
      <c r="H942" s="113"/>
      <c r="I942" s="113"/>
      <c r="J942" s="112"/>
      <c r="K942" s="112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112"/>
      <c r="Z942" s="112"/>
    </row>
    <row r="943" spans="1:26">
      <c r="A943" s="112"/>
      <c r="B943" s="112"/>
      <c r="C943" s="112"/>
      <c r="D943" s="7"/>
      <c r="E943" s="113"/>
      <c r="F943" s="113"/>
      <c r="G943" s="113"/>
      <c r="H943" s="113"/>
      <c r="I943" s="113"/>
      <c r="J943" s="112"/>
      <c r="K943" s="112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112"/>
      <c r="Z943" s="112"/>
    </row>
    <row r="944" spans="1:26">
      <c r="A944" s="112"/>
      <c r="B944" s="112"/>
      <c r="C944" s="112"/>
      <c r="D944" s="7"/>
      <c r="E944" s="113"/>
      <c r="F944" s="113"/>
      <c r="G944" s="113"/>
      <c r="H944" s="113"/>
      <c r="I944" s="113"/>
      <c r="J944" s="112"/>
      <c r="K944" s="112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112"/>
      <c r="Z944" s="112"/>
    </row>
    <row r="945" spans="1:26">
      <c r="A945" s="112"/>
      <c r="B945" s="112"/>
      <c r="C945" s="112"/>
      <c r="D945" s="7"/>
      <c r="E945" s="113"/>
      <c r="F945" s="113"/>
      <c r="G945" s="113"/>
      <c r="H945" s="113"/>
      <c r="I945" s="113"/>
      <c r="J945" s="112"/>
      <c r="K945" s="112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112"/>
      <c r="Z945" s="112"/>
    </row>
    <row r="946" spans="1:26">
      <c r="A946" s="112"/>
      <c r="B946" s="112"/>
      <c r="C946" s="112"/>
      <c r="D946" s="7"/>
      <c r="E946" s="113"/>
      <c r="F946" s="113"/>
      <c r="G946" s="113"/>
      <c r="H946" s="113"/>
      <c r="I946" s="113"/>
      <c r="J946" s="112"/>
      <c r="K946" s="112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112"/>
      <c r="Z946" s="112"/>
    </row>
    <row r="947" spans="1:26">
      <c r="A947" s="112"/>
      <c r="B947" s="112"/>
      <c r="C947" s="112"/>
      <c r="D947" s="7"/>
      <c r="E947" s="113"/>
      <c r="F947" s="113"/>
      <c r="G947" s="113"/>
      <c r="H947" s="113"/>
      <c r="I947" s="113"/>
      <c r="J947" s="112"/>
      <c r="K947" s="112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112"/>
      <c r="Z947" s="112"/>
    </row>
    <row r="948" spans="1:26">
      <c r="A948" s="112"/>
      <c r="B948" s="112"/>
      <c r="C948" s="112"/>
      <c r="D948" s="7"/>
      <c r="E948" s="113"/>
      <c r="F948" s="113"/>
      <c r="G948" s="113"/>
      <c r="H948" s="113"/>
      <c r="I948" s="113"/>
      <c r="J948" s="112"/>
      <c r="K948" s="112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112"/>
      <c r="Z948" s="112"/>
    </row>
    <row r="949" spans="1:26">
      <c r="A949" s="112"/>
      <c r="B949" s="112"/>
      <c r="C949" s="112"/>
      <c r="D949" s="7"/>
      <c r="E949" s="113"/>
      <c r="F949" s="113"/>
      <c r="G949" s="113"/>
      <c r="H949" s="113"/>
      <c r="I949" s="113"/>
      <c r="J949" s="112"/>
      <c r="K949" s="112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112"/>
      <c r="Z949" s="112"/>
    </row>
    <row r="950" spans="1:26">
      <c r="A950" s="112"/>
      <c r="B950" s="112"/>
      <c r="C950" s="112"/>
      <c r="D950" s="7"/>
      <c r="E950" s="113"/>
      <c r="F950" s="113"/>
      <c r="G950" s="113"/>
      <c r="H950" s="113"/>
      <c r="I950" s="113"/>
      <c r="J950" s="112"/>
      <c r="K950" s="112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112"/>
      <c r="Z950" s="112"/>
    </row>
    <row r="951" spans="1:26">
      <c r="A951" s="112"/>
      <c r="B951" s="112"/>
      <c r="C951" s="112"/>
      <c r="D951" s="7"/>
      <c r="E951" s="113"/>
      <c r="F951" s="113"/>
      <c r="G951" s="113"/>
      <c r="H951" s="113"/>
      <c r="I951" s="113"/>
      <c r="J951" s="112"/>
      <c r="K951" s="112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112"/>
      <c r="Z951" s="112"/>
    </row>
    <row r="952" spans="1:26">
      <c r="A952" s="112"/>
      <c r="B952" s="112"/>
      <c r="C952" s="112"/>
      <c r="D952" s="7"/>
      <c r="E952" s="113"/>
      <c r="F952" s="113"/>
      <c r="G952" s="113"/>
      <c r="H952" s="113"/>
      <c r="I952" s="113"/>
      <c r="J952" s="112"/>
      <c r="K952" s="112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112"/>
      <c r="Z952" s="112"/>
    </row>
    <row r="953" spans="1:26">
      <c r="A953" s="112"/>
      <c r="B953" s="112"/>
      <c r="C953" s="112"/>
      <c r="D953" s="7"/>
      <c r="E953" s="113"/>
      <c r="F953" s="113"/>
      <c r="G953" s="113"/>
      <c r="H953" s="113"/>
      <c r="I953" s="113"/>
      <c r="J953" s="112"/>
      <c r="K953" s="112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112"/>
      <c r="Z953" s="112"/>
    </row>
    <row r="954" spans="1:26">
      <c r="A954" s="112"/>
      <c r="B954" s="112"/>
      <c r="C954" s="112"/>
      <c r="D954" s="7"/>
      <c r="E954" s="113"/>
      <c r="F954" s="113"/>
      <c r="G954" s="113"/>
      <c r="H954" s="113"/>
      <c r="I954" s="113"/>
      <c r="J954" s="112"/>
      <c r="K954" s="112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112"/>
      <c r="Z954" s="112"/>
    </row>
    <row r="955" spans="1:26">
      <c r="A955" s="112"/>
      <c r="B955" s="112"/>
      <c r="C955" s="112"/>
      <c r="D955" s="7"/>
      <c r="E955" s="113"/>
      <c r="F955" s="113"/>
      <c r="G955" s="113"/>
      <c r="H955" s="113"/>
      <c r="I955" s="113"/>
      <c r="J955" s="112"/>
      <c r="K955" s="112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112"/>
      <c r="Z955" s="112"/>
    </row>
    <row r="956" spans="1:26">
      <c r="A956" s="112"/>
      <c r="B956" s="112"/>
      <c r="C956" s="112"/>
      <c r="D956" s="7"/>
      <c r="E956" s="113"/>
      <c r="F956" s="113"/>
      <c r="G956" s="113"/>
      <c r="H956" s="113"/>
      <c r="I956" s="113"/>
      <c r="J956" s="112"/>
      <c r="K956" s="112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112"/>
      <c r="Z956" s="112"/>
    </row>
    <row r="957" spans="1:26">
      <c r="A957" s="112"/>
      <c r="B957" s="112"/>
      <c r="C957" s="112"/>
      <c r="D957" s="7"/>
      <c r="E957" s="113"/>
      <c r="F957" s="113"/>
      <c r="G957" s="113"/>
      <c r="H957" s="113"/>
      <c r="I957" s="113"/>
      <c r="J957" s="112"/>
      <c r="K957" s="112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112"/>
      <c r="Z957" s="112"/>
    </row>
    <row r="958" spans="1:26">
      <c r="A958" s="112"/>
      <c r="B958" s="112"/>
      <c r="C958" s="112"/>
      <c r="D958" s="7"/>
      <c r="E958" s="113"/>
      <c r="F958" s="113"/>
      <c r="G958" s="113"/>
      <c r="H958" s="113"/>
      <c r="I958" s="113"/>
      <c r="J958" s="112"/>
      <c r="K958" s="112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112"/>
      <c r="Z958" s="112"/>
    </row>
    <row r="959" spans="1:26">
      <c r="A959" s="112"/>
      <c r="B959" s="112"/>
      <c r="C959" s="112"/>
      <c r="D959" s="7"/>
      <c r="E959" s="113"/>
      <c r="F959" s="113"/>
      <c r="G959" s="113"/>
      <c r="H959" s="113"/>
      <c r="I959" s="113"/>
      <c r="J959" s="112"/>
      <c r="K959" s="112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112"/>
      <c r="Z959" s="112"/>
    </row>
    <row r="960" spans="1:26">
      <c r="A960" s="112"/>
      <c r="B960" s="112"/>
      <c r="C960" s="112"/>
      <c r="D960" s="7"/>
      <c r="E960" s="113"/>
      <c r="F960" s="113"/>
      <c r="G960" s="113"/>
      <c r="H960" s="113"/>
      <c r="I960" s="113"/>
      <c r="J960" s="112"/>
      <c r="K960" s="112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112"/>
      <c r="Z960" s="112"/>
    </row>
    <row r="961" spans="1:26">
      <c r="A961" s="112"/>
      <c r="B961" s="112"/>
      <c r="C961" s="112"/>
      <c r="D961" s="7"/>
      <c r="E961" s="113"/>
      <c r="F961" s="113"/>
      <c r="G961" s="113"/>
      <c r="H961" s="113"/>
      <c r="I961" s="113"/>
      <c r="J961" s="112"/>
      <c r="K961" s="112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112"/>
      <c r="Z961" s="112"/>
    </row>
    <row r="962" spans="1:26">
      <c r="A962" s="112"/>
      <c r="B962" s="112"/>
      <c r="C962" s="112"/>
      <c r="D962" s="7"/>
      <c r="E962" s="113"/>
      <c r="F962" s="113"/>
      <c r="G962" s="113"/>
      <c r="H962" s="113"/>
      <c r="I962" s="113"/>
      <c r="J962" s="112"/>
      <c r="K962" s="112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112"/>
      <c r="Z962" s="112"/>
    </row>
    <row r="963" spans="1:26">
      <c r="A963" s="112"/>
      <c r="B963" s="112"/>
      <c r="C963" s="112"/>
      <c r="D963" s="7"/>
      <c r="E963" s="113"/>
      <c r="F963" s="113"/>
      <c r="G963" s="113"/>
      <c r="H963" s="113"/>
      <c r="I963" s="113"/>
      <c r="J963" s="112"/>
      <c r="K963" s="112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112"/>
      <c r="Z963" s="112"/>
    </row>
    <row r="964" spans="1:26">
      <c r="A964" s="112"/>
      <c r="B964" s="112"/>
      <c r="C964" s="112"/>
      <c r="D964" s="7"/>
      <c r="E964" s="113"/>
      <c r="F964" s="113"/>
      <c r="G964" s="113"/>
      <c r="H964" s="113"/>
      <c r="I964" s="113"/>
      <c r="J964" s="112"/>
      <c r="K964" s="112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112"/>
      <c r="Z964" s="112"/>
    </row>
    <row r="965" spans="1:26">
      <c r="A965" s="112"/>
      <c r="B965" s="112"/>
      <c r="C965" s="112"/>
      <c r="D965" s="7"/>
      <c r="E965" s="113"/>
      <c r="F965" s="113"/>
      <c r="G965" s="113"/>
      <c r="H965" s="113"/>
      <c r="I965" s="113"/>
      <c r="J965" s="112"/>
      <c r="K965" s="112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112"/>
      <c r="Z965" s="112"/>
    </row>
    <row r="966" spans="1:26">
      <c r="A966" s="112"/>
      <c r="B966" s="112"/>
      <c r="C966" s="112"/>
      <c r="D966" s="7"/>
      <c r="E966" s="113"/>
      <c r="F966" s="113"/>
      <c r="G966" s="113"/>
      <c r="H966" s="113"/>
      <c r="I966" s="113"/>
      <c r="J966" s="112"/>
      <c r="K966" s="112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112"/>
      <c r="Z966" s="112"/>
    </row>
    <row r="967" spans="1:26">
      <c r="A967" s="112"/>
      <c r="B967" s="112"/>
      <c r="C967" s="112"/>
      <c r="D967" s="7"/>
      <c r="E967" s="113"/>
      <c r="F967" s="113"/>
      <c r="G967" s="113"/>
      <c r="H967" s="113"/>
      <c r="I967" s="113"/>
      <c r="J967" s="112"/>
      <c r="K967" s="112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112"/>
      <c r="Z967" s="112"/>
    </row>
    <row r="968" spans="1:26">
      <c r="A968" s="112"/>
      <c r="B968" s="112"/>
      <c r="C968" s="112"/>
      <c r="D968" s="7"/>
      <c r="E968" s="113"/>
      <c r="F968" s="113"/>
      <c r="G968" s="113"/>
      <c r="H968" s="113"/>
      <c r="I968" s="113"/>
      <c r="J968" s="112"/>
      <c r="K968" s="112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112"/>
      <c r="Z968" s="112"/>
    </row>
    <row r="969" spans="1:26">
      <c r="A969" s="112"/>
      <c r="B969" s="112"/>
      <c r="C969" s="112"/>
      <c r="D969" s="7"/>
      <c r="E969" s="113"/>
      <c r="F969" s="113"/>
      <c r="G969" s="113"/>
      <c r="H969" s="113"/>
      <c r="I969" s="113"/>
      <c r="J969" s="112"/>
      <c r="K969" s="112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112"/>
      <c r="Z969" s="112"/>
    </row>
    <row r="970" spans="1:26">
      <c r="A970" s="112"/>
      <c r="B970" s="112"/>
      <c r="C970" s="112"/>
      <c r="D970" s="7"/>
      <c r="E970" s="113"/>
      <c r="F970" s="113"/>
      <c r="G970" s="113"/>
      <c r="H970" s="113"/>
      <c r="I970" s="113"/>
      <c r="J970" s="112"/>
      <c r="K970" s="112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112"/>
      <c r="Z970" s="112"/>
    </row>
    <row r="971" spans="1:26">
      <c r="A971" s="112"/>
      <c r="B971" s="112"/>
      <c r="C971" s="112"/>
      <c r="D971" s="7"/>
      <c r="E971" s="113"/>
      <c r="F971" s="113"/>
      <c r="G971" s="113"/>
      <c r="H971" s="113"/>
      <c r="I971" s="113"/>
      <c r="J971" s="112"/>
      <c r="K971" s="112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112"/>
      <c r="Z971" s="112"/>
    </row>
    <row r="972" spans="1:26">
      <c r="A972" s="112"/>
      <c r="B972" s="112"/>
      <c r="C972" s="112"/>
      <c r="D972" s="7"/>
      <c r="E972" s="113"/>
      <c r="F972" s="113"/>
      <c r="G972" s="113"/>
      <c r="H972" s="113"/>
      <c r="I972" s="113"/>
      <c r="J972" s="112"/>
      <c r="K972" s="112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112"/>
      <c r="Z972" s="112"/>
    </row>
    <row r="973" spans="1:26">
      <c r="A973" s="112"/>
      <c r="B973" s="112"/>
      <c r="C973" s="112"/>
      <c r="D973" s="7"/>
      <c r="E973" s="113"/>
      <c r="F973" s="113"/>
      <c r="G973" s="113"/>
      <c r="H973" s="113"/>
      <c r="I973" s="113"/>
      <c r="J973" s="112"/>
      <c r="K973" s="112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112"/>
      <c r="Z973" s="112"/>
    </row>
    <row r="974" spans="1:26">
      <c r="A974" s="112"/>
      <c r="B974" s="112"/>
      <c r="C974" s="112"/>
      <c r="D974" s="7"/>
      <c r="E974" s="113"/>
      <c r="F974" s="113"/>
      <c r="G974" s="113"/>
      <c r="H974" s="113"/>
      <c r="I974" s="113"/>
      <c r="J974" s="112"/>
      <c r="K974" s="112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112"/>
      <c r="Z974" s="112"/>
    </row>
    <row r="975" spans="1:26">
      <c r="A975" s="112"/>
      <c r="B975" s="112"/>
      <c r="C975" s="112"/>
      <c r="D975" s="7"/>
      <c r="E975" s="113"/>
      <c r="F975" s="113"/>
      <c r="G975" s="113"/>
      <c r="H975" s="113"/>
      <c r="I975" s="113"/>
      <c r="J975" s="112"/>
      <c r="K975" s="112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112"/>
      <c r="Z975" s="112"/>
    </row>
    <row r="976" spans="1:26">
      <c r="A976" s="112"/>
      <c r="B976" s="112"/>
      <c r="C976" s="112"/>
      <c r="D976" s="7"/>
      <c r="E976" s="113"/>
      <c r="F976" s="113"/>
      <c r="G976" s="113"/>
      <c r="H976" s="113"/>
      <c r="I976" s="113"/>
      <c r="J976" s="112"/>
      <c r="K976" s="112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112"/>
      <c r="Z976" s="112"/>
    </row>
    <row r="977" spans="1:26">
      <c r="A977" s="112"/>
      <c r="B977" s="112"/>
      <c r="C977" s="112"/>
      <c r="D977" s="7"/>
      <c r="E977" s="113"/>
      <c r="F977" s="113"/>
      <c r="G977" s="113"/>
      <c r="H977" s="113"/>
      <c r="I977" s="113"/>
      <c r="J977" s="112"/>
      <c r="K977" s="112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112"/>
      <c r="Z977" s="112"/>
    </row>
    <row r="978" spans="1:26">
      <c r="A978" s="112"/>
      <c r="B978" s="112"/>
      <c r="C978" s="112"/>
      <c r="D978" s="7"/>
      <c r="E978" s="113"/>
      <c r="F978" s="113"/>
      <c r="G978" s="113"/>
      <c r="H978" s="113"/>
      <c r="I978" s="113"/>
      <c r="J978" s="112"/>
      <c r="K978" s="112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112"/>
      <c r="Z978" s="112"/>
    </row>
    <row r="979" spans="1:26">
      <c r="A979" s="112"/>
      <c r="B979" s="112"/>
      <c r="C979" s="112"/>
      <c r="D979" s="7"/>
      <c r="E979" s="113"/>
      <c r="F979" s="113"/>
      <c r="G979" s="113"/>
      <c r="H979" s="113"/>
      <c r="I979" s="113"/>
      <c r="J979" s="112"/>
      <c r="K979" s="112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112"/>
      <c r="Z979" s="112"/>
    </row>
    <row r="980" spans="1:26">
      <c r="A980" s="112"/>
      <c r="B980" s="112"/>
      <c r="C980" s="112"/>
      <c r="D980" s="7"/>
      <c r="E980" s="113"/>
      <c r="F980" s="113"/>
      <c r="G980" s="113"/>
      <c r="H980" s="113"/>
      <c r="I980" s="113"/>
      <c r="J980" s="112"/>
      <c r="K980" s="112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112"/>
      <c r="Z980" s="112"/>
    </row>
    <row r="981" spans="1:26">
      <c r="A981" s="112"/>
      <c r="B981" s="112"/>
      <c r="C981" s="112"/>
      <c r="D981" s="7"/>
      <c r="E981" s="113"/>
      <c r="F981" s="113"/>
      <c r="G981" s="113"/>
      <c r="H981" s="113"/>
      <c r="I981" s="113"/>
      <c r="J981" s="112"/>
      <c r="K981" s="112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112"/>
      <c r="Z981" s="112"/>
    </row>
    <row r="982" spans="1:26">
      <c r="A982" s="112"/>
      <c r="B982" s="112"/>
      <c r="C982" s="112"/>
      <c r="D982" s="7"/>
      <c r="E982" s="113"/>
      <c r="F982" s="113"/>
      <c r="G982" s="113"/>
      <c r="H982" s="113"/>
      <c r="I982" s="113"/>
      <c r="J982" s="112"/>
      <c r="K982" s="112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112"/>
      <c r="Z982" s="112"/>
    </row>
    <row r="983" spans="1:26">
      <c r="A983" s="112"/>
      <c r="B983" s="112"/>
      <c r="C983" s="112"/>
      <c r="D983" s="7"/>
      <c r="E983" s="113"/>
      <c r="F983" s="113"/>
      <c r="G983" s="113"/>
      <c r="H983" s="113"/>
      <c r="I983" s="113"/>
      <c r="J983" s="112"/>
      <c r="K983" s="112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112"/>
      <c r="Z983" s="112"/>
    </row>
    <row r="984" spans="1:26">
      <c r="A984" s="112"/>
      <c r="B984" s="112"/>
      <c r="C984" s="112"/>
      <c r="D984" s="7"/>
      <c r="E984" s="113"/>
      <c r="F984" s="113"/>
      <c r="G984" s="113"/>
      <c r="H984" s="113"/>
      <c r="I984" s="113"/>
      <c r="J984" s="112"/>
      <c r="K984" s="112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112"/>
      <c r="Z984" s="112"/>
    </row>
    <row r="985" spans="1:26">
      <c r="A985" s="112"/>
      <c r="B985" s="112"/>
      <c r="C985" s="112"/>
      <c r="D985" s="7"/>
      <c r="E985" s="113"/>
      <c r="F985" s="113"/>
      <c r="G985" s="113"/>
      <c r="H985" s="113"/>
      <c r="I985" s="113"/>
      <c r="J985" s="112"/>
      <c r="K985" s="112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112"/>
      <c r="Z985" s="112"/>
    </row>
    <row r="986" spans="1:26">
      <c r="A986" s="112"/>
      <c r="B986" s="112"/>
      <c r="C986" s="112"/>
      <c r="D986" s="7"/>
      <c r="E986" s="113"/>
      <c r="F986" s="113"/>
      <c r="G986" s="113"/>
      <c r="H986" s="113"/>
      <c r="I986" s="113"/>
      <c r="J986" s="112"/>
      <c r="K986" s="112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112"/>
      <c r="Z986" s="112"/>
    </row>
    <row r="987" spans="1:26">
      <c r="A987" s="112"/>
      <c r="B987" s="112"/>
      <c r="C987" s="112"/>
      <c r="D987" s="7"/>
      <c r="E987" s="113"/>
      <c r="F987" s="113"/>
      <c r="G987" s="113"/>
      <c r="H987" s="113"/>
      <c r="I987" s="113"/>
      <c r="J987" s="112"/>
      <c r="K987" s="112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112"/>
      <c r="Z987" s="112"/>
    </row>
    <row r="988" spans="1:26">
      <c r="A988" s="112"/>
      <c r="B988" s="112"/>
      <c r="C988" s="112"/>
      <c r="D988" s="7"/>
      <c r="E988" s="113"/>
      <c r="F988" s="113"/>
      <c r="G988" s="113"/>
      <c r="H988" s="113"/>
      <c r="I988" s="113"/>
      <c r="J988" s="112"/>
      <c r="K988" s="112"/>
      <c r="L988" s="264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112"/>
      <c r="Z988" s="112"/>
    </row>
    <row r="989" spans="1:26">
      <c r="A989" s="112"/>
      <c r="B989" s="112"/>
      <c r="C989" s="112"/>
      <c r="D989" s="7"/>
      <c r="E989" s="113"/>
      <c r="F989" s="113"/>
      <c r="G989" s="113"/>
      <c r="H989" s="113"/>
      <c r="I989" s="113"/>
      <c r="J989" s="112"/>
      <c r="K989" s="112"/>
      <c r="L989" s="264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112"/>
      <c r="Z989" s="112"/>
    </row>
    <row r="990" spans="1:26">
      <c r="A990" s="112"/>
      <c r="B990" s="112"/>
      <c r="C990" s="112"/>
      <c r="D990" s="7"/>
      <c r="E990" s="113"/>
      <c r="F990" s="113"/>
      <c r="G990" s="113"/>
      <c r="H990" s="113"/>
      <c r="I990" s="113"/>
      <c r="J990" s="112"/>
      <c r="K990" s="112"/>
      <c r="L990" s="264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112"/>
      <c r="Z990" s="112"/>
    </row>
    <row r="991" spans="1:26">
      <c r="A991" s="112"/>
      <c r="B991" s="112"/>
      <c r="C991" s="112"/>
      <c r="D991" s="7"/>
      <c r="E991" s="113"/>
      <c r="F991" s="113"/>
      <c r="G991" s="113"/>
      <c r="H991" s="113"/>
      <c r="I991" s="113"/>
      <c r="J991" s="112"/>
      <c r="K991" s="112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112"/>
      <c r="Z991" s="112"/>
    </row>
    <row r="992" spans="1:26">
      <c r="A992" s="112"/>
      <c r="B992" s="112"/>
      <c r="C992" s="112"/>
      <c r="D992" s="7"/>
      <c r="E992" s="113"/>
      <c r="F992" s="113"/>
      <c r="G992" s="113"/>
      <c r="H992" s="113"/>
      <c r="I992" s="113"/>
      <c r="J992" s="112"/>
      <c r="K992" s="112"/>
      <c r="L992" s="264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112"/>
      <c r="Z992" s="112"/>
    </row>
    <row r="993" spans="1:26">
      <c r="A993" s="112"/>
      <c r="B993" s="112"/>
      <c r="C993" s="112"/>
      <c r="D993" s="7"/>
      <c r="E993" s="113"/>
      <c r="F993" s="113"/>
      <c r="G993" s="113"/>
      <c r="H993" s="113"/>
      <c r="I993" s="113"/>
      <c r="J993" s="112"/>
      <c r="K993" s="112"/>
      <c r="L993" s="264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112"/>
      <c r="Z993" s="112"/>
    </row>
    <row r="994" spans="1:26">
      <c r="A994" s="112"/>
      <c r="B994" s="112"/>
      <c r="C994" s="112"/>
      <c r="D994" s="7"/>
      <c r="E994" s="113"/>
      <c r="F994" s="113"/>
      <c r="G994" s="113"/>
      <c r="H994" s="113"/>
      <c r="I994" s="113"/>
      <c r="J994" s="112"/>
      <c r="K994" s="112"/>
      <c r="L994" s="264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112"/>
      <c r="Z994" s="112"/>
    </row>
    <row r="995" spans="1:26">
      <c r="A995" s="112"/>
      <c r="B995" s="112"/>
      <c r="C995" s="112"/>
      <c r="D995" s="7"/>
      <c r="E995" s="113"/>
      <c r="F995" s="113"/>
      <c r="G995" s="113"/>
      <c r="H995" s="113"/>
      <c r="I995" s="113"/>
      <c r="J995" s="112"/>
      <c r="K995" s="112"/>
      <c r="L995" s="264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112"/>
      <c r="Z995" s="112"/>
    </row>
    <row r="996" spans="1:26">
      <c r="A996" s="112"/>
      <c r="B996" s="112"/>
      <c r="C996" s="112"/>
      <c r="D996" s="7"/>
      <c r="E996" s="113"/>
      <c r="F996" s="113"/>
      <c r="G996" s="113"/>
      <c r="H996" s="113"/>
      <c r="I996" s="113"/>
      <c r="J996" s="112"/>
      <c r="K996" s="112"/>
      <c r="L996" s="264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112"/>
      <c r="Z996" s="112"/>
    </row>
    <row r="997" spans="1:26">
      <c r="A997" s="112"/>
      <c r="B997" s="112"/>
      <c r="C997" s="112"/>
      <c r="D997" s="7"/>
      <c r="E997" s="113"/>
      <c r="F997" s="113"/>
      <c r="G997" s="113"/>
      <c r="H997" s="113"/>
      <c r="I997" s="113"/>
      <c r="J997" s="112"/>
      <c r="K997" s="112"/>
      <c r="L997" s="264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112"/>
      <c r="Z997" s="112"/>
    </row>
    <row r="998" spans="1:26">
      <c r="A998" s="112"/>
      <c r="B998" s="112"/>
      <c r="C998" s="112"/>
      <c r="D998" s="7"/>
      <c r="E998" s="113"/>
      <c r="F998" s="113"/>
      <c r="G998" s="113"/>
      <c r="H998" s="113"/>
      <c r="I998" s="113"/>
      <c r="J998" s="112"/>
      <c r="K998" s="112"/>
      <c r="L998" s="264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112"/>
      <c r="Z998" s="112"/>
    </row>
    <row r="999" spans="1:26">
      <c r="A999" s="112"/>
      <c r="B999" s="112"/>
      <c r="C999" s="112"/>
      <c r="D999" s="7"/>
      <c r="E999" s="113"/>
      <c r="F999" s="113"/>
      <c r="G999" s="113"/>
      <c r="H999" s="113"/>
      <c r="I999" s="113"/>
      <c r="J999" s="112"/>
      <c r="K999" s="112"/>
      <c r="L999" s="264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112"/>
      <c r="Z999" s="112"/>
    </row>
    <row r="1000" spans="1:26">
      <c r="A1000" s="112"/>
      <c r="B1000" s="112"/>
      <c r="C1000" s="112"/>
      <c r="D1000" s="7"/>
      <c r="E1000" s="113"/>
      <c r="F1000" s="113"/>
      <c r="G1000" s="113"/>
      <c r="H1000" s="113"/>
      <c r="I1000" s="113"/>
      <c r="J1000" s="112"/>
      <c r="K1000" s="112"/>
      <c r="L1000" s="264"/>
      <c r="M1000" s="264"/>
      <c r="N1000" s="264"/>
      <c r="O1000" s="264"/>
      <c r="P1000" s="264"/>
      <c r="Q1000" s="264"/>
      <c r="R1000" s="264"/>
      <c r="S1000" s="264"/>
      <c r="T1000" s="264"/>
      <c r="U1000" s="264"/>
      <c r="V1000" s="264"/>
      <c r="W1000" s="264"/>
      <c r="X1000" s="264"/>
      <c r="Y1000" s="112"/>
      <c r="Z1000" s="112"/>
    </row>
    <row r="1001" spans="1:26">
      <c r="A1001" s="112"/>
      <c r="B1001" s="112"/>
      <c r="C1001" s="112"/>
      <c r="D1001" s="7"/>
      <c r="E1001" s="113"/>
      <c r="F1001" s="113"/>
      <c r="G1001" s="113"/>
      <c r="H1001" s="113"/>
      <c r="I1001" s="113"/>
      <c r="J1001" s="112"/>
      <c r="K1001" s="112"/>
      <c r="L1001" s="264"/>
      <c r="M1001" s="264"/>
      <c r="N1001" s="264"/>
      <c r="O1001" s="264"/>
      <c r="P1001" s="264"/>
      <c r="Q1001" s="264"/>
      <c r="R1001" s="264"/>
      <c r="S1001" s="264"/>
      <c r="T1001" s="264"/>
      <c r="U1001" s="264"/>
      <c r="V1001" s="264"/>
      <c r="W1001" s="264"/>
      <c r="X1001" s="264"/>
      <c r="Y1001" s="112"/>
      <c r="Z1001" s="112"/>
    </row>
    <row r="1002" spans="1:26">
      <c r="A1002" s="112"/>
      <c r="B1002" s="112"/>
      <c r="C1002" s="112"/>
      <c r="D1002" s="7"/>
      <c r="E1002" s="113"/>
      <c r="F1002" s="113"/>
      <c r="G1002" s="113"/>
      <c r="H1002" s="113"/>
      <c r="I1002" s="113"/>
      <c r="J1002" s="112"/>
      <c r="K1002" s="112"/>
      <c r="L1002" s="264"/>
      <c r="M1002" s="264"/>
      <c r="N1002" s="264"/>
      <c r="O1002" s="264"/>
      <c r="P1002" s="264"/>
      <c r="Q1002" s="264"/>
      <c r="R1002" s="264"/>
      <c r="S1002" s="264"/>
      <c r="T1002" s="264"/>
      <c r="U1002" s="264"/>
      <c r="V1002" s="264"/>
      <c r="W1002" s="264"/>
      <c r="X1002" s="264"/>
      <c r="Y1002" s="112"/>
      <c r="Z1002" s="112"/>
    </row>
    <row r="1003" spans="1:26">
      <c r="A1003" s="112"/>
      <c r="B1003" s="112"/>
      <c r="C1003" s="112"/>
      <c r="D1003" s="7"/>
      <c r="E1003" s="113"/>
      <c r="F1003" s="113"/>
      <c r="G1003" s="113"/>
      <c r="H1003" s="113"/>
      <c r="I1003" s="113"/>
      <c r="J1003" s="112"/>
      <c r="K1003" s="112"/>
      <c r="L1003" s="264"/>
      <c r="M1003" s="264"/>
      <c r="N1003" s="264"/>
      <c r="O1003" s="264"/>
      <c r="P1003" s="264"/>
      <c r="Q1003" s="264"/>
      <c r="R1003" s="264"/>
      <c r="S1003" s="264"/>
      <c r="T1003" s="264"/>
      <c r="U1003" s="264"/>
      <c r="V1003" s="264"/>
      <c r="W1003" s="264"/>
      <c r="X1003" s="264"/>
      <c r="Y1003" s="112"/>
      <c r="Z1003" s="112"/>
    </row>
    <row r="1004" spans="1:26">
      <c r="A1004" s="112"/>
      <c r="B1004" s="112"/>
      <c r="C1004" s="112"/>
      <c r="D1004" s="7"/>
      <c r="E1004" s="113"/>
      <c r="F1004" s="113"/>
      <c r="G1004" s="113"/>
      <c r="H1004" s="113"/>
      <c r="I1004" s="113"/>
      <c r="J1004" s="112"/>
      <c r="K1004" s="112"/>
      <c r="L1004" s="264"/>
      <c r="M1004" s="264"/>
      <c r="N1004" s="264"/>
      <c r="O1004" s="264"/>
      <c r="P1004" s="264"/>
      <c r="Q1004" s="264"/>
      <c r="R1004" s="264"/>
      <c r="S1004" s="264"/>
      <c r="T1004" s="264"/>
      <c r="U1004" s="264"/>
      <c r="V1004" s="264"/>
      <c r="W1004" s="264"/>
      <c r="X1004" s="264"/>
      <c r="Y1004" s="112"/>
      <c r="Z1004" s="112"/>
    </row>
    <row r="1005" spans="1:26">
      <c r="A1005" s="112"/>
      <c r="B1005" s="112"/>
      <c r="C1005" s="112"/>
      <c r="D1005" s="7"/>
      <c r="E1005" s="113"/>
      <c r="F1005" s="113"/>
      <c r="G1005" s="113"/>
      <c r="H1005" s="113"/>
      <c r="I1005" s="113"/>
      <c r="J1005" s="112"/>
      <c r="K1005" s="112"/>
      <c r="L1005" s="264"/>
      <c r="M1005" s="264"/>
      <c r="N1005" s="264"/>
      <c r="O1005" s="264"/>
      <c r="P1005" s="264"/>
      <c r="Q1005" s="264"/>
      <c r="R1005" s="264"/>
      <c r="S1005" s="264"/>
      <c r="T1005" s="264"/>
      <c r="U1005" s="264"/>
      <c r="V1005" s="264"/>
      <c r="W1005" s="264"/>
      <c r="X1005" s="264"/>
      <c r="Y1005" s="112"/>
      <c r="Z1005" s="112"/>
    </row>
    <row r="1006" spans="1:26">
      <c r="A1006" s="112"/>
      <c r="B1006" s="112"/>
      <c r="C1006" s="112"/>
      <c r="D1006" s="7"/>
      <c r="E1006" s="113"/>
      <c r="F1006" s="113"/>
      <c r="G1006" s="113"/>
      <c r="H1006" s="113"/>
      <c r="I1006" s="113"/>
      <c r="J1006" s="112"/>
      <c r="K1006" s="112"/>
      <c r="L1006" s="264"/>
      <c r="M1006" s="264"/>
      <c r="N1006" s="264"/>
      <c r="O1006" s="264"/>
      <c r="P1006" s="264"/>
      <c r="Q1006" s="264"/>
      <c r="R1006" s="264"/>
      <c r="S1006" s="264"/>
      <c r="T1006" s="264"/>
      <c r="U1006" s="264"/>
      <c r="V1006" s="264"/>
      <c r="W1006" s="264"/>
      <c r="X1006" s="264"/>
      <c r="Y1006" s="112"/>
      <c r="Z1006" s="112"/>
    </row>
    <row r="1007" spans="1:26">
      <c r="A1007" s="112"/>
      <c r="B1007" s="112"/>
      <c r="C1007" s="112"/>
      <c r="D1007" s="7"/>
      <c r="E1007" s="113"/>
      <c r="F1007" s="113"/>
      <c r="G1007" s="113"/>
      <c r="H1007" s="113"/>
      <c r="I1007" s="113"/>
      <c r="J1007" s="112"/>
      <c r="K1007" s="112"/>
      <c r="L1007" s="264"/>
      <c r="M1007" s="264"/>
      <c r="N1007" s="264"/>
      <c r="O1007" s="264"/>
      <c r="P1007" s="264"/>
      <c r="Q1007" s="264"/>
      <c r="R1007" s="264"/>
      <c r="S1007" s="264"/>
      <c r="T1007" s="264"/>
      <c r="U1007" s="264"/>
      <c r="V1007" s="264"/>
      <c r="W1007" s="264"/>
      <c r="X1007" s="264"/>
      <c r="Y1007" s="112"/>
      <c r="Z1007" s="112"/>
    </row>
    <row r="1008" spans="1:26">
      <c r="A1008" s="112"/>
      <c r="B1008" s="112"/>
      <c r="C1008" s="112"/>
      <c r="D1008" s="7"/>
      <c r="E1008" s="113"/>
      <c r="F1008" s="113"/>
      <c r="G1008" s="113"/>
      <c r="H1008" s="113"/>
      <c r="I1008" s="113"/>
      <c r="J1008" s="112"/>
      <c r="K1008" s="112"/>
      <c r="L1008" s="264"/>
      <c r="M1008" s="264"/>
      <c r="N1008" s="264"/>
      <c r="O1008" s="264"/>
      <c r="P1008" s="264"/>
      <c r="Q1008" s="264"/>
      <c r="R1008" s="264"/>
      <c r="S1008" s="264"/>
      <c r="T1008" s="264"/>
      <c r="U1008" s="264"/>
      <c r="V1008" s="264"/>
      <c r="W1008" s="264"/>
      <c r="X1008" s="264"/>
      <c r="Y1008" s="112"/>
      <c r="Z1008" s="112"/>
    </row>
    <row r="1009" spans="1:26">
      <c r="A1009" s="112"/>
      <c r="B1009" s="112"/>
      <c r="C1009" s="112"/>
      <c r="D1009" s="7"/>
      <c r="E1009" s="113"/>
      <c r="F1009" s="113"/>
      <c r="G1009" s="113"/>
      <c r="H1009" s="113"/>
      <c r="I1009" s="113"/>
      <c r="J1009" s="112"/>
      <c r="K1009" s="112"/>
      <c r="L1009" s="264"/>
      <c r="M1009" s="264"/>
      <c r="N1009" s="264"/>
      <c r="O1009" s="264"/>
      <c r="P1009" s="264"/>
      <c r="Q1009" s="264"/>
      <c r="R1009" s="264"/>
      <c r="S1009" s="264"/>
      <c r="T1009" s="264"/>
      <c r="U1009" s="264"/>
      <c r="V1009" s="264"/>
      <c r="W1009" s="264"/>
      <c r="X1009" s="264"/>
      <c r="Y1009" s="112"/>
      <c r="Z1009" s="112"/>
    </row>
    <row r="1010" spans="1:26">
      <c r="A1010" s="112"/>
      <c r="B1010" s="112"/>
      <c r="C1010" s="112"/>
      <c r="D1010" s="7"/>
      <c r="E1010" s="113"/>
      <c r="F1010" s="113"/>
      <c r="G1010" s="113"/>
      <c r="H1010" s="113"/>
      <c r="I1010" s="113"/>
      <c r="J1010" s="112"/>
      <c r="K1010" s="112"/>
      <c r="L1010" s="264"/>
      <c r="M1010" s="264"/>
      <c r="N1010" s="264"/>
      <c r="O1010" s="264"/>
      <c r="P1010" s="264"/>
      <c r="Q1010" s="264"/>
      <c r="R1010" s="264"/>
      <c r="S1010" s="264"/>
      <c r="T1010" s="264"/>
      <c r="U1010" s="264"/>
      <c r="V1010" s="264"/>
      <c r="W1010" s="264"/>
      <c r="X1010" s="264"/>
      <c r="Y1010" s="112"/>
      <c r="Z1010" s="112"/>
    </row>
    <row r="1011" spans="1:26">
      <c r="A1011" s="112"/>
      <c r="B1011" s="112"/>
      <c r="C1011" s="112"/>
      <c r="D1011" s="7"/>
      <c r="E1011" s="113"/>
      <c r="F1011" s="113"/>
      <c r="G1011" s="113"/>
      <c r="H1011" s="113"/>
      <c r="I1011" s="113"/>
      <c r="J1011" s="112"/>
      <c r="K1011" s="112"/>
      <c r="L1011" s="264"/>
      <c r="M1011" s="264"/>
      <c r="N1011" s="264"/>
      <c r="O1011" s="264"/>
      <c r="P1011" s="264"/>
      <c r="Q1011" s="264"/>
      <c r="R1011" s="264"/>
      <c r="S1011" s="264"/>
      <c r="T1011" s="264"/>
      <c r="U1011" s="264"/>
      <c r="V1011" s="264"/>
      <c r="W1011" s="264"/>
      <c r="X1011" s="264"/>
      <c r="Y1011" s="112"/>
      <c r="Z1011" s="112"/>
    </row>
    <row r="1012" spans="1:26">
      <c r="A1012" s="112"/>
      <c r="B1012" s="112"/>
      <c r="C1012" s="112"/>
      <c r="D1012" s="7"/>
      <c r="E1012" s="113"/>
      <c r="F1012" s="113"/>
      <c r="G1012" s="113"/>
      <c r="H1012" s="113"/>
      <c r="I1012" s="113"/>
      <c r="J1012" s="112"/>
      <c r="K1012" s="112"/>
      <c r="L1012" s="264"/>
      <c r="M1012" s="264"/>
      <c r="N1012" s="264"/>
      <c r="O1012" s="264"/>
      <c r="P1012" s="264"/>
      <c r="Q1012" s="264"/>
      <c r="R1012" s="264"/>
      <c r="S1012" s="264"/>
      <c r="T1012" s="264"/>
      <c r="U1012" s="264"/>
      <c r="V1012" s="264"/>
      <c r="W1012" s="264"/>
      <c r="X1012" s="264"/>
      <c r="Y1012" s="112"/>
      <c r="Z1012" s="112"/>
    </row>
    <row r="1013" spans="1:26">
      <c r="A1013" s="112"/>
      <c r="B1013" s="112"/>
      <c r="C1013" s="112"/>
      <c r="D1013" s="7"/>
      <c r="E1013" s="113"/>
      <c r="F1013" s="113"/>
      <c r="G1013" s="113"/>
      <c r="H1013" s="113"/>
      <c r="I1013" s="113"/>
      <c r="J1013" s="112"/>
      <c r="K1013" s="112"/>
      <c r="L1013" s="264"/>
      <c r="M1013" s="264"/>
      <c r="N1013" s="264"/>
      <c r="O1013" s="264"/>
      <c r="P1013" s="264"/>
      <c r="Q1013" s="264"/>
      <c r="R1013" s="264"/>
      <c r="S1013" s="264"/>
      <c r="T1013" s="264"/>
      <c r="U1013" s="264"/>
      <c r="V1013" s="264"/>
      <c r="W1013" s="264"/>
      <c r="X1013" s="264"/>
      <c r="Y1013" s="112"/>
      <c r="Z1013" s="112"/>
    </row>
    <row r="1014" spans="1:26">
      <c r="A1014" s="112"/>
      <c r="B1014" s="112"/>
      <c r="C1014" s="112"/>
      <c r="D1014" s="7"/>
      <c r="E1014" s="113"/>
      <c r="F1014" s="113"/>
      <c r="G1014" s="113"/>
      <c r="H1014" s="113"/>
      <c r="I1014" s="113"/>
      <c r="J1014" s="112"/>
      <c r="K1014" s="112"/>
      <c r="L1014" s="264"/>
      <c r="M1014" s="264"/>
      <c r="N1014" s="264"/>
      <c r="O1014" s="264"/>
      <c r="P1014" s="264"/>
      <c r="Q1014" s="264"/>
      <c r="R1014" s="264"/>
      <c r="S1014" s="264"/>
      <c r="T1014" s="264"/>
      <c r="U1014" s="264"/>
      <c r="V1014" s="264"/>
      <c r="W1014" s="264"/>
      <c r="X1014" s="264"/>
      <c r="Y1014" s="112"/>
      <c r="Z1014" s="112"/>
    </row>
    <row r="1015" spans="1:26">
      <c r="A1015" s="112"/>
      <c r="B1015" s="112"/>
      <c r="C1015" s="112"/>
      <c r="D1015" s="7"/>
      <c r="E1015" s="113"/>
      <c r="F1015" s="113"/>
      <c r="G1015" s="113"/>
      <c r="H1015" s="113"/>
      <c r="I1015" s="113"/>
      <c r="J1015" s="112"/>
      <c r="K1015" s="112"/>
      <c r="L1015" s="264"/>
      <c r="M1015" s="264"/>
      <c r="N1015" s="264"/>
      <c r="O1015" s="264"/>
      <c r="P1015" s="264"/>
      <c r="Q1015" s="264"/>
      <c r="R1015" s="264"/>
      <c r="S1015" s="264"/>
      <c r="T1015" s="264"/>
      <c r="U1015" s="264"/>
      <c r="V1015" s="264"/>
      <c r="W1015" s="264"/>
      <c r="X1015" s="264"/>
      <c r="Y1015" s="112"/>
      <c r="Z1015" s="112"/>
    </row>
    <row r="1016" spans="1:26">
      <c r="A1016" s="112"/>
      <c r="B1016" s="112"/>
      <c r="C1016" s="112"/>
      <c r="D1016" s="7"/>
      <c r="E1016" s="113"/>
      <c r="F1016" s="113"/>
      <c r="G1016" s="113"/>
      <c r="H1016" s="113"/>
      <c r="I1016" s="113"/>
      <c r="J1016" s="112"/>
      <c r="K1016" s="112"/>
      <c r="L1016" s="264"/>
      <c r="M1016" s="264"/>
      <c r="N1016" s="264"/>
      <c r="O1016" s="264"/>
      <c r="P1016" s="264"/>
      <c r="Q1016" s="264"/>
      <c r="R1016" s="264"/>
      <c r="S1016" s="264"/>
      <c r="T1016" s="264"/>
      <c r="U1016" s="264"/>
      <c r="V1016" s="264"/>
      <c r="W1016" s="264"/>
      <c r="X1016" s="264"/>
      <c r="Y1016" s="112"/>
      <c r="Z1016" s="112"/>
    </row>
    <row r="1017" spans="1:26">
      <c r="A1017" s="112"/>
      <c r="B1017" s="112"/>
      <c r="C1017" s="112"/>
      <c r="D1017" s="7"/>
      <c r="E1017" s="113"/>
      <c r="F1017" s="113"/>
      <c r="G1017" s="113"/>
      <c r="H1017" s="113"/>
      <c r="I1017" s="113"/>
      <c r="J1017" s="112"/>
      <c r="K1017" s="112"/>
      <c r="L1017" s="264"/>
      <c r="M1017" s="264"/>
      <c r="N1017" s="264"/>
      <c r="O1017" s="264"/>
      <c r="P1017" s="264"/>
      <c r="Q1017" s="264"/>
      <c r="R1017" s="264"/>
      <c r="S1017" s="264"/>
      <c r="T1017" s="264"/>
      <c r="U1017" s="264"/>
      <c r="V1017" s="264"/>
      <c r="W1017" s="264"/>
      <c r="X1017" s="264"/>
      <c r="Y1017" s="112"/>
      <c r="Z1017" s="112"/>
    </row>
    <row r="1018" spans="1:26">
      <c r="A1018" s="112"/>
      <c r="B1018" s="112"/>
      <c r="C1018" s="112"/>
      <c r="D1018" s="7"/>
      <c r="E1018" s="113"/>
      <c r="F1018" s="113"/>
      <c r="G1018" s="113"/>
      <c r="H1018" s="113"/>
      <c r="I1018" s="113"/>
      <c r="J1018" s="112"/>
      <c r="K1018" s="112"/>
      <c r="L1018" s="264"/>
      <c r="M1018" s="264"/>
      <c r="N1018" s="264"/>
      <c r="O1018" s="264"/>
      <c r="P1018" s="264"/>
      <c r="Q1018" s="264"/>
      <c r="R1018" s="264"/>
      <c r="S1018" s="264"/>
      <c r="T1018" s="264"/>
      <c r="U1018" s="264"/>
      <c r="V1018" s="264"/>
      <c r="W1018" s="264"/>
      <c r="X1018" s="264"/>
      <c r="Y1018" s="112"/>
      <c r="Z1018" s="112"/>
    </row>
    <row r="1019" spans="1:26">
      <c r="A1019" s="112"/>
      <c r="B1019" s="112"/>
      <c r="C1019" s="112"/>
      <c r="D1019" s="7"/>
      <c r="E1019" s="113"/>
      <c r="F1019" s="113"/>
      <c r="G1019" s="113"/>
      <c r="H1019" s="113"/>
      <c r="I1019" s="113"/>
      <c r="J1019" s="112"/>
      <c r="K1019" s="112"/>
      <c r="L1019" s="264"/>
      <c r="M1019" s="264"/>
      <c r="N1019" s="264"/>
      <c r="O1019" s="264"/>
      <c r="P1019" s="264"/>
      <c r="Q1019" s="264"/>
      <c r="R1019" s="264"/>
      <c r="S1019" s="264"/>
      <c r="T1019" s="264"/>
      <c r="U1019" s="264"/>
      <c r="V1019" s="264"/>
      <c r="W1019" s="264"/>
      <c r="X1019" s="264"/>
      <c r="Y1019" s="112"/>
      <c r="Z1019" s="112"/>
    </row>
    <row r="1020" spans="1:26">
      <c r="A1020" s="112"/>
      <c r="B1020" s="112"/>
      <c r="C1020" s="112"/>
      <c r="D1020" s="7"/>
      <c r="E1020" s="113"/>
      <c r="F1020" s="113"/>
      <c r="G1020" s="113"/>
      <c r="H1020" s="113"/>
      <c r="I1020" s="113"/>
      <c r="J1020" s="112"/>
      <c r="K1020" s="112"/>
      <c r="L1020" s="264"/>
      <c r="M1020" s="264"/>
      <c r="N1020" s="264"/>
      <c r="O1020" s="264"/>
      <c r="P1020" s="264"/>
      <c r="Q1020" s="264"/>
      <c r="R1020" s="264"/>
      <c r="S1020" s="264"/>
      <c r="T1020" s="264"/>
      <c r="U1020" s="264"/>
      <c r="V1020" s="264"/>
      <c r="W1020" s="264"/>
      <c r="X1020" s="264"/>
      <c r="Y1020" s="112"/>
      <c r="Z1020" s="112"/>
    </row>
    <row r="1021" spans="1:26">
      <c r="A1021" s="112"/>
      <c r="B1021" s="112"/>
      <c r="C1021" s="112"/>
      <c r="D1021" s="7"/>
      <c r="E1021" s="113"/>
      <c r="F1021" s="113"/>
      <c r="G1021" s="113"/>
      <c r="H1021" s="113"/>
      <c r="I1021" s="113"/>
      <c r="J1021" s="112"/>
      <c r="K1021" s="112"/>
      <c r="L1021" s="264"/>
      <c r="M1021" s="264"/>
      <c r="N1021" s="264"/>
      <c r="O1021" s="264"/>
      <c r="P1021" s="264"/>
      <c r="Q1021" s="264"/>
      <c r="R1021" s="264"/>
      <c r="S1021" s="264"/>
      <c r="T1021" s="264"/>
      <c r="U1021" s="264"/>
      <c r="V1021" s="264"/>
      <c r="W1021" s="264"/>
      <c r="X1021" s="264"/>
      <c r="Y1021" s="112"/>
      <c r="Z1021" s="112"/>
    </row>
    <row r="1022" spans="1:26">
      <c r="A1022" s="112"/>
      <c r="B1022" s="112"/>
      <c r="C1022" s="112"/>
      <c r="D1022" s="7"/>
      <c r="E1022" s="113"/>
      <c r="F1022" s="113"/>
      <c r="G1022" s="113"/>
      <c r="H1022" s="113"/>
      <c r="I1022" s="113"/>
      <c r="J1022" s="112"/>
      <c r="K1022" s="112"/>
      <c r="L1022" s="264"/>
      <c r="M1022" s="264"/>
      <c r="N1022" s="264"/>
      <c r="O1022" s="264"/>
      <c r="P1022" s="264"/>
      <c r="Q1022" s="264"/>
      <c r="R1022" s="264"/>
      <c r="S1022" s="264"/>
      <c r="T1022" s="264"/>
      <c r="U1022" s="264"/>
      <c r="V1022" s="264"/>
      <c r="W1022" s="264"/>
      <c r="X1022" s="264"/>
      <c r="Y1022" s="112"/>
      <c r="Z1022" s="112"/>
    </row>
    <row r="1023" spans="1:26">
      <c r="A1023" s="112"/>
      <c r="B1023" s="112"/>
      <c r="C1023" s="112"/>
      <c r="D1023" s="7"/>
      <c r="E1023" s="113"/>
      <c r="F1023" s="113"/>
      <c r="G1023" s="113"/>
      <c r="H1023" s="113"/>
      <c r="I1023" s="113"/>
      <c r="J1023" s="112"/>
      <c r="K1023" s="112"/>
      <c r="L1023" s="264"/>
      <c r="M1023" s="264"/>
      <c r="N1023" s="264"/>
      <c r="O1023" s="264"/>
      <c r="P1023" s="264"/>
      <c r="Q1023" s="264"/>
      <c r="R1023" s="264"/>
      <c r="S1023" s="264"/>
      <c r="T1023" s="264"/>
      <c r="U1023" s="264"/>
      <c r="V1023" s="264"/>
      <c r="W1023" s="264"/>
      <c r="X1023" s="264"/>
      <c r="Y1023" s="112"/>
      <c r="Z1023" s="112"/>
    </row>
    <row r="1024" spans="1:26">
      <c r="A1024" s="112"/>
      <c r="B1024" s="112"/>
      <c r="C1024" s="112"/>
      <c r="D1024" s="7"/>
      <c r="E1024" s="113"/>
      <c r="F1024" s="113"/>
      <c r="G1024" s="113"/>
      <c r="H1024" s="113"/>
      <c r="I1024" s="113"/>
      <c r="J1024" s="112"/>
      <c r="K1024" s="112"/>
      <c r="L1024" s="264"/>
      <c r="M1024" s="264"/>
      <c r="N1024" s="264"/>
      <c r="O1024" s="264"/>
      <c r="P1024" s="264"/>
      <c r="Q1024" s="264"/>
      <c r="R1024" s="264"/>
      <c r="S1024" s="264"/>
      <c r="T1024" s="264"/>
      <c r="U1024" s="264"/>
      <c r="V1024" s="264"/>
      <c r="W1024" s="264"/>
      <c r="X1024" s="264"/>
      <c r="Y1024" s="112"/>
      <c r="Z1024" s="112"/>
    </row>
    <row r="1025" spans="1:26">
      <c r="A1025" s="112"/>
      <c r="B1025" s="112"/>
      <c r="C1025" s="112"/>
      <c r="D1025" s="7"/>
      <c r="E1025" s="113"/>
      <c r="F1025" s="113"/>
      <c r="G1025" s="113"/>
      <c r="H1025" s="113"/>
      <c r="I1025" s="113"/>
      <c r="J1025" s="112"/>
      <c r="K1025" s="112"/>
      <c r="L1025" s="264"/>
      <c r="M1025" s="264"/>
      <c r="N1025" s="264"/>
      <c r="O1025" s="264"/>
      <c r="P1025" s="264"/>
      <c r="Q1025" s="264"/>
      <c r="R1025" s="264"/>
      <c r="S1025" s="264"/>
      <c r="T1025" s="264"/>
      <c r="U1025" s="264"/>
      <c r="V1025" s="264"/>
      <c r="W1025" s="264"/>
      <c r="X1025" s="264"/>
      <c r="Y1025" s="112"/>
      <c r="Z1025" s="112"/>
    </row>
    <row r="1026" spans="1:26">
      <c r="A1026" s="112"/>
      <c r="B1026" s="112"/>
      <c r="C1026" s="112"/>
      <c r="D1026" s="7"/>
      <c r="E1026" s="113"/>
      <c r="F1026" s="113"/>
      <c r="G1026" s="113"/>
      <c r="H1026" s="113"/>
      <c r="I1026" s="113"/>
      <c r="J1026" s="112"/>
      <c r="K1026" s="112"/>
      <c r="L1026" s="264"/>
      <c r="M1026" s="264"/>
      <c r="N1026" s="264"/>
      <c r="O1026" s="264"/>
      <c r="P1026" s="264"/>
      <c r="Q1026" s="264"/>
      <c r="R1026" s="264"/>
      <c r="S1026" s="264"/>
      <c r="T1026" s="264"/>
      <c r="U1026" s="264"/>
      <c r="V1026" s="264"/>
      <c r="W1026" s="264"/>
      <c r="X1026" s="264"/>
      <c r="Y1026" s="112"/>
      <c r="Z1026" s="112"/>
    </row>
  </sheetData>
  <mergeCells count="400">
    <mergeCell ref="AH232:AJ232"/>
    <mergeCell ref="A229:A230"/>
    <mergeCell ref="B229:B230"/>
    <mergeCell ref="C229:C230"/>
    <mergeCell ref="A231:D231"/>
    <mergeCell ref="AA232:AC232"/>
    <mergeCell ref="AE232:AG232"/>
    <mergeCell ref="AE217:AE222"/>
    <mergeCell ref="AF217:AF222"/>
    <mergeCell ref="AG217:AG222"/>
    <mergeCell ref="AH217:AH222"/>
    <mergeCell ref="AI217:AI222"/>
    <mergeCell ref="AJ217:AJ222"/>
    <mergeCell ref="AJ213:AJ216"/>
    <mergeCell ref="A217:A220"/>
    <mergeCell ref="B217:B220"/>
    <mergeCell ref="C217:C220"/>
    <mergeCell ref="I217:I222"/>
    <mergeCell ref="AA217:AA222"/>
    <mergeCell ref="AB217:AB222"/>
    <mergeCell ref="AC217:AC222"/>
    <mergeCell ref="AA213:AA216"/>
    <mergeCell ref="AB213:AB216"/>
    <mergeCell ref="AC213:AC216"/>
    <mergeCell ref="AE213:AE216"/>
    <mergeCell ref="AF213:AF216"/>
    <mergeCell ref="AG213:AG216"/>
    <mergeCell ref="A213:A216"/>
    <mergeCell ref="B213:B216"/>
    <mergeCell ref="C213:C216"/>
    <mergeCell ref="I213:I216"/>
    <mergeCell ref="A208:D208"/>
    <mergeCell ref="AA209:AC209"/>
    <mergeCell ref="AE209:AG209"/>
    <mergeCell ref="AH213:AH216"/>
    <mergeCell ref="AI213:AI216"/>
    <mergeCell ref="AH209:AJ209"/>
    <mergeCell ref="A211:A212"/>
    <mergeCell ref="B211:B212"/>
    <mergeCell ref="C211:C212"/>
    <mergeCell ref="D211:D212"/>
    <mergeCell ref="E211:H211"/>
    <mergeCell ref="I211:I212"/>
    <mergeCell ref="AE199:AE207"/>
    <mergeCell ref="AF199:AF207"/>
    <mergeCell ref="AG199:AG207"/>
    <mergeCell ref="AH199:AH207"/>
    <mergeCell ref="AI199:AI207"/>
    <mergeCell ref="AJ199:AJ207"/>
    <mergeCell ref="J211:J212"/>
    <mergeCell ref="K211:K212"/>
    <mergeCell ref="AH196:AH198"/>
    <mergeCell ref="AI196:AI198"/>
    <mergeCell ref="AJ196:AJ198"/>
    <mergeCell ref="A199:A207"/>
    <mergeCell ref="B199:B207"/>
    <mergeCell ref="C199:C207"/>
    <mergeCell ref="I199:I207"/>
    <mergeCell ref="AA199:AA207"/>
    <mergeCell ref="AB199:AB207"/>
    <mergeCell ref="AC199:AC207"/>
    <mergeCell ref="AA196:AA198"/>
    <mergeCell ref="AB196:AB198"/>
    <mergeCell ref="AC196:AC198"/>
    <mergeCell ref="AE196:AE198"/>
    <mergeCell ref="AF196:AF198"/>
    <mergeCell ref="AG196:AG198"/>
    <mergeCell ref="I194:I195"/>
    <mergeCell ref="J194:J195"/>
    <mergeCell ref="K194:K195"/>
    <mergeCell ref="A196:A198"/>
    <mergeCell ref="B196:B198"/>
    <mergeCell ref="C196:C198"/>
    <mergeCell ref="I196:I198"/>
    <mergeCell ref="A188:A190"/>
    <mergeCell ref="B188:B190"/>
    <mergeCell ref="C188:C190"/>
    <mergeCell ref="I188:I190"/>
    <mergeCell ref="A191:D191"/>
    <mergeCell ref="A194:A195"/>
    <mergeCell ref="B194:B195"/>
    <mergeCell ref="C194:C195"/>
    <mergeCell ref="D194:D195"/>
    <mergeCell ref="E194:H194"/>
    <mergeCell ref="AA187:AA190"/>
    <mergeCell ref="AB187:AB190"/>
    <mergeCell ref="AC187:AC190"/>
    <mergeCell ref="AE187:AE190"/>
    <mergeCell ref="AF187:AF190"/>
    <mergeCell ref="AG187:AG190"/>
    <mergeCell ref="AH187:AH190"/>
    <mergeCell ref="AI187:AI190"/>
    <mergeCell ref="AJ187:AJ190"/>
    <mergeCell ref="AI179:AI183"/>
    <mergeCell ref="AJ179:AJ183"/>
    <mergeCell ref="A184:A186"/>
    <mergeCell ref="B184:B186"/>
    <mergeCell ref="C184:C186"/>
    <mergeCell ref="I184:I186"/>
    <mergeCell ref="AA184:AA186"/>
    <mergeCell ref="AB184:AB186"/>
    <mergeCell ref="AJ184:AJ186"/>
    <mergeCell ref="AC184:AC186"/>
    <mergeCell ref="AE184:AE186"/>
    <mergeCell ref="AF184:AF186"/>
    <mergeCell ref="AG184:AG186"/>
    <mergeCell ref="AH184:AH186"/>
    <mergeCell ref="AI184:AI186"/>
    <mergeCell ref="AJ168:AJ178"/>
    <mergeCell ref="A179:A183"/>
    <mergeCell ref="B179:B183"/>
    <mergeCell ref="C179:C183"/>
    <mergeCell ref="I179:I183"/>
    <mergeCell ref="AA179:AA183"/>
    <mergeCell ref="AB179:AB183"/>
    <mergeCell ref="AC179:AC183"/>
    <mergeCell ref="AE179:AE183"/>
    <mergeCell ref="AF179:AF183"/>
    <mergeCell ref="AC168:AC178"/>
    <mergeCell ref="AE168:AE178"/>
    <mergeCell ref="AF168:AF178"/>
    <mergeCell ref="AG168:AG178"/>
    <mergeCell ref="AH168:AH178"/>
    <mergeCell ref="AI168:AI178"/>
    <mergeCell ref="A168:A178"/>
    <mergeCell ref="B168:B178"/>
    <mergeCell ref="C168:C178"/>
    <mergeCell ref="I168:I178"/>
    <mergeCell ref="AA168:AA178"/>
    <mergeCell ref="AB168:AB178"/>
    <mergeCell ref="AG179:AG183"/>
    <mergeCell ref="AH179:AH183"/>
    <mergeCell ref="AE160:AE167"/>
    <mergeCell ref="AF160:AF167"/>
    <mergeCell ref="AG160:AG167"/>
    <mergeCell ref="AH160:AH167"/>
    <mergeCell ref="AI160:AI167"/>
    <mergeCell ref="AJ160:AJ167"/>
    <mergeCell ref="J158:J159"/>
    <mergeCell ref="K158:K159"/>
    <mergeCell ref="AA158:AC158"/>
    <mergeCell ref="A160:A167"/>
    <mergeCell ref="B160:B167"/>
    <mergeCell ref="C160:C167"/>
    <mergeCell ref="I160:I167"/>
    <mergeCell ref="AA160:AA167"/>
    <mergeCell ref="AB160:AB167"/>
    <mergeCell ref="AC160:AC167"/>
    <mergeCell ref="A158:A159"/>
    <mergeCell ref="B158:B159"/>
    <mergeCell ref="C158:C159"/>
    <mergeCell ref="D158:D159"/>
    <mergeCell ref="E158:H158"/>
    <mergeCell ref="I158:I159"/>
    <mergeCell ref="AG149:AG153"/>
    <mergeCell ref="AH149:AH153"/>
    <mergeCell ref="AI149:AI153"/>
    <mergeCell ref="AJ149:AJ153"/>
    <mergeCell ref="A155:D155"/>
    <mergeCell ref="AA156:AD156"/>
    <mergeCell ref="AE156:AG156"/>
    <mergeCell ref="AH156:AJ156"/>
    <mergeCell ref="AJ135:AJ148"/>
    <mergeCell ref="A149:A153"/>
    <mergeCell ref="B149:B153"/>
    <mergeCell ref="C149:C153"/>
    <mergeCell ref="I149:I153"/>
    <mergeCell ref="AA149:AA153"/>
    <mergeCell ref="AB149:AB153"/>
    <mergeCell ref="AC149:AC153"/>
    <mergeCell ref="AE149:AE153"/>
    <mergeCell ref="AF149:AF153"/>
    <mergeCell ref="AC135:AC148"/>
    <mergeCell ref="AE135:AE148"/>
    <mergeCell ref="AF135:AF148"/>
    <mergeCell ref="AG135:AG148"/>
    <mergeCell ref="AH135:AH148"/>
    <mergeCell ref="AI135:AI148"/>
    <mergeCell ref="A135:A147"/>
    <mergeCell ref="B135:B147"/>
    <mergeCell ref="C135:C147"/>
    <mergeCell ref="I135:I147"/>
    <mergeCell ref="AA135:AA148"/>
    <mergeCell ref="AB135:AB148"/>
    <mergeCell ref="AJ125:AJ134"/>
    <mergeCell ref="A126:A134"/>
    <mergeCell ref="B126:B134"/>
    <mergeCell ref="C126:C134"/>
    <mergeCell ref="I126:I134"/>
    <mergeCell ref="H129:H131"/>
    <mergeCell ref="K129:K134"/>
    <mergeCell ref="G132:G134"/>
    <mergeCell ref="H132:H134"/>
    <mergeCell ref="J132:J134"/>
    <mergeCell ref="AI123:AI124"/>
    <mergeCell ref="AJ123:AJ124"/>
    <mergeCell ref="AA125:AA134"/>
    <mergeCell ref="AB125:AB134"/>
    <mergeCell ref="AC125:AC134"/>
    <mergeCell ref="AE125:AE134"/>
    <mergeCell ref="AF125:AF134"/>
    <mergeCell ref="AG125:AG134"/>
    <mergeCell ref="AH125:AH134"/>
    <mergeCell ref="AI125:AI134"/>
    <mergeCell ref="AB123:AB124"/>
    <mergeCell ref="AC123:AC124"/>
    <mergeCell ref="AE123:AE124"/>
    <mergeCell ref="AF123:AF124"/>
    <mergeCell ref="AG123:AG124"/>
    <mergeCell ref="AH123:AH124"/>
    <mergeCell ref="A123:A124"/>
    <mergeCell ref="B123:B124"/>
    <mergeCell ref="C123:C124"/>
    <mergeCell ref="I123:I124"/>
    <mergeCell ref="K123:K124"/>
    <mergeCell ref="AA123:AA124"/>
    <mergeCell ref="AE106:AE121"/>
    <mergeCell ref="AF106:AF121"/>
    <mergeCell ref="AG106:AG121"/>
    <mergeCell ref="AH106:AH121"/>
    <mergeCell ref="AI106:AI121"/>
    <mergeCell ref="AJ106:AJ121"/>
    <mergeCell ref="AJ103:AJ105"/>
    <mergeCell ref="A106:A121"/>
    <mergeCell ref="B106:B121"/>
    <mergeCell ref="C106:C121"/>
    <mergeCell ref="I106:I121"/>
    <mergeCell ref="J106:J121"/>
    <mergeCell ref="K106:K121"/>
    <mergeCell ref="AA106:AA121"/>
    <mergeCell ref="AB106:AB121"/>
    <mergeCell ref="AC106:AC121"/>
    <mergeCell ref="AC103:AC105"/>
    <mergeCell ref="AE103:AE105"/>
    <mergeCell ref="AF103:AF105"/>
    <mergeCell ref="AG103:AG105"/>
    <mergeCell ref="AH103:AH105"/>
    <mergeCell ref="AI103:AI105"/>
    <mergeCell ref="AJ84:AJ102"/>
    <mergeCell ref="J101:J102"/>
    <mergeCell ref="A103:A105"/>
    <mergeCell ref="B103:B105"/>
    <mergeCell ref="C103:C105"/>
    <mergeCell ref="I103:I105"/>
    <mergeCell ref="J103:J105"/>
    <mergeCell ref="K103:K105"/>
    <mergeCell ref="AA103:AA105"/>
    <mergeCell ref="AB103:AB105"/>
    <mergeCell ref="AC84:AC102"/>
    <mergeCell ref="AE84:AE102"/>
    <mergeCell ref="AF84:AF102"/>
    <mergeCell ref="AG84:AG102"/>
    <mergeCell ref="AH84:AH102"/>
    <mergeCell ref="AI84:AI102"/>
    <mergeCell ref="A84:A102"/>
    <mergeCell ref="B84:B102"/>
    <mergeCell ref="C84:C102"/>
    <mergeCell ref="I84:I102"/>
    <mergeCell ref="AA84:AA102"/>
    <mergeCell ref="AB84:AB102"/>
    <mergeCell ref="AE79:AE82"/>
    <mergeCell ref="AF79:AF82"/>
    <mergeCell ref="AG79:AG82"/>
    <mergeCell ref="AH79:AH82"/>
    <mergeCell ref="AI79:AI82"/>
    <mergeCell ref="AJ79:AJ82"/>
    <mergeCell ref="AI71:AI78"/>
    <mergeCell ref="AJ71:AJ78"/>
    <mergeCell ref="K75:K78"/>
    <mergeCell ref="AE71:AE78"/>
    <mergeCell ref="AF71:AF78"/>
    <mergeCell ref="AG71:AG78"/>
    <mergeCell ref="AH71:AH78"/>
    <mergeCell ref="A79:A82"/>
    <mergeCell ref="B79:B82"/>
    <mergeCell ref="C79:C82"/>
    <mergeCell ref="I79:I82"/>
    <mergeCell ref="AA79:AA82"/>
    <mergeCell ref="AB79:AB82"/>
    <mergeCell ref="AC79:AC82"/>
    <mergeCell ref="AB71:AB78"/>
    <mergeCell ref="AC71:AC78"/>
    <mergeCell ref="A71:A78"/>
    <mergeCell ref="B71:B78"/>
    <mergeCell ref="C71:C78"/>
    <mergeCell ref="I71:I78"/>
    <mergeCell ref="K71:K74"/>
    <mergeCell ref="AA71:AA78"/>
    <mergeCell ref="K69:K70"/>
    <mergeCell ref="AA69:AA70"/>
    <mergeCell ref="AB69:AB70"/>
    <mergeCell ref="AA68:AC68"/>
    <mergeCell ref="AE68:AG68"/>
    <mergeCell ref="AH68:AJ68"/>
    <mergeCell ref="A69:A70"/>
    <mergeCell ref="B69:B70"/>
    <mergeCell ref="C69:C70"/>
    <mergeCell ref="D69:D70"/>
    <mergeCell ref="E69:H69"/>
    <mergeCell ref="I69:I70"/>
    <mergeCell ref="J69:J70"/>
    <mergeCell ref="AG69:AG70"/>
    <mergeCell ref="AH69:AH70"/>
    <mergeCell ref="AI69:AI70"/>
    <mergeCell ref="AJ69:AJ70"/>
    <mergeCell ref="AC69:AC70"/>
    <mergeCell ref="AE69:AE70"/>
    <mergeCell ref="AF69:AF70"/>
    <mergeCell ref="A65:A66"/>
    <mergeCell ref="B65:B66"/>
    <mergeCell ref="C65:C66"/>
    <mergeCell ref="I65:I66"/>
    <mergeCell ref="A67:D67"/>
    <mergeCell ref="AC45:AC57"/>
    <mergeCell ref="AE45:AE57"/>
    <mergeCell ref="AF45:AF57"/>
    <mergeCell ref="AG45:AG57"/>
    <mergeCell ref="AG37:AG44"/>
    <mergeCell ref="AH37:AH44"/>
    <mergeCell ref="AI37:AI44"/>
    <mergeCell ref="AJ37:AJ44"/>
    <mergeCell ref="A45:A57"/>
    <mergeCell ref="B45:B57"/>
    <mergeCell ref="C45:C57"/>
    <mergeCell ref="I45:I57"/>
    <mergeCell ref="AA45:AA57"/>
    <mergeCell ref="AB45:AB57"/>
    <mergeCell ref="AJ45:AJ57"/>
    <mergeCell ref="AH45:AH57"/>
    <mergeCell ref="AI45:AI57"/>
    <mergeCell ref="A37:A44"/>
    <mergeCell ref="B37:B44"/>
    <mergeCell ref="C37:C44"/>
    <mergeCell ref="I37:I43"/>
    <mergeCell ref="AA37:AA44"/>
    <mergeCell ref="AB37:AB44"/>
    <mergeCell ref="AC37:AC44"/>
    <mergeCell ref="AE37:AE44"/>
    <mergeCell ref="AF37:AF44"/>
    <mergeCell ref="AI28:AI30"/>
    <mergeCell ref="AJ28:AJ30"/>
    <mergeCell ref="A31:A34"/>
    <mergeCell ref="B31:B34"/>
    <mergeCell ref="C31:C34"/>
    <mergeCell ref="I31:I34"/>
    <mergeCell ref="AA31:AA34"/>
    <mergeCell ref="AB31:AB34"/>
    <mergeCell ref="AJ31:AJ34"/>
    <mergeCell ref="AC31:AC34"/>
    <mergeCell ref="AE31:AE34"/>
    <mergeCell ref="AF31:AF34"/>
    <mergeCell ref="AG31:AG34"/>
    <mergeCell ref="AH31:AH34"/>
    <mergeCell ref="AI31:AI34"/>
    <mergeCell ref="AJ4:AJ24"/>
    <mergeCell ref="A28:A30"/>
    <mergeCell ref="B28:B30"/>
    <mergeCell ref="C28:C30"/>
    <mergeCell ref="I28:I30"/>
    <mergeCell ref="AA28:AA30"/>
    <mergeCell ref="AB28:AB30"/>
    <mergeCell ref="AC28:AC30"/>
    <mergeCell ref="AE28:AE30"/>
    <mergeCell ref="AF28:AF30"/>
    <mergeCell ref="AC4:AC24"/>
    <mergeCell ref="AE4:AE24"/>
    <mergeCell ref="AF4:AF24"/>
    <mergeCell ref="AG4:AG24"/>
    <mergeCell ref="AH4:AH24"/>
    <mergeCell ref="AI4:AI24"/>
    <mergeCell ref="A4:A24"/>
    <mergeCell ref="B4:B24"/>
    <mergeCell ref="C4:C24"/>
    <mergeCell ref="I4:I24"/>
    <mergeCell ref="AA4:AA24"/>
    <mergeCell ref="AB4:AB24"/>
    <mergeCell ref="AG28:AG30"/>
    <mergeCell ref="AH28:AH30"/>
    <mergeCell ref="L1:M1"/>
    <mergeCell ref="N1:O1"/>
    <mergeCell ref="AA1:AC1"/>
    <mergeCell ref="AE1:AG1"/>
    <mergeCell ref="AH1:AJ1"/>
    <mergeCell ref="A2:A3"/>
    <mergeCell ref="B2:B3"/>
    <mergeCell ref="C2:C3"/>
    <mergeCell ref="D2:D3"/>
    <mergeCell ref="E2:H2"/>
    <mergeCell ref="AE2:AE3"/>
    <mergeCell ref="AF2:AF3"/>
    <mergeCell ref="AG2:AG3"/>
    <mergeCell ref="AH2:AH3"/>
    <mergeCell ref="AI2:AI3"/>
    <mergeCell ref="AJ2:AJ3"/>
    <mergeCell ref="I2:I3"/>
    <mergeCell ref="J2:J3"/>
    <mergeCell ref="K2:K3"/>
    <mergeCell ref="AA2:AA3"/>
    <mergeCell ref="AB2:AB3"/>
    <mergeCell ref="AC2:A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0C44-EDE8-4B8A-876B-1CBCC3CBB636}">
  <dimension ref="B1:R70"/>
  <sheetViews>
    <sheetView zoomScale="58" zoomScaleNormal="58" workbookViewId="0">
      <selection activeCell="F78" sqref="F78"/>
    </sheetView>
  </sheetViews>
  <sheetFormatPr defaultRowHeight="14.4"/>
  <cols>
    <col min="3" max="3" width="36.33203125" style="267" customWidth="1"/>
    <col min="4" max="4" width="27.21875" style="267" customWidth="1"/>
    <col min="5" max="5" width="17.21875" style="267" customWidth="1"/>
    <col min="6" max="6" width="17.6640625" style="267" customWidth="1"/>
    <col min="7" max="7" width="23.21875" style="267" customWidth="1"/>
    <col min="8" max="8" width="22.33203125" style="267" customWidth="1"/>
    <col min="9" max="9" width="16.21875" style="267" customWidth="1"/>
    <col min="10" max="10" width="18.6640625" style="267" customWidth="1"/>
    <col min="11" max="11" width="18.88671875" style="267" customWidth="1"/>
    <col min="12" max="12" width="20.21875" style="267" customWidth="1"/>
    <col min="13" max="13" width="15.44140625" customWidth="1"/>
    <col min="14" max="16" width="19.33203125" customWidth="1"/>
  </cols>
  <sheetData>
    <row r="1" spans="2:18" ht="24.6">
      <c r="B1" s="268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8"/>
      <c r="N1" s="268"/>
      <c r="O1" s="268"/>
      <c r="P1" s="268"/>
      <c r="Q1" s="268"/>
      <c r="R1" s="268"/>
    </row>
    <row r="2" spans="2:18" ht="24.6">
      <c r="B2" s="268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8"/>
      <c r="N2" s="268"/>
      <c r="O2" s="268"/>
      <c r="P2" s="268"/>
      <c r="Q2" s="268"/>
      <c r="R2" s="268"/>
    </row>
    <row r="3" spans="2:18" ht="24.6">
      <c r="B3" s="268"/>
      <c r="C3" s="269"/>
      <c r="D3" s="460" t="s">
        <v>4</v>
      </c>
      <c r="E3" s="460"/>
      <c r="F3" s="460"/>
      <c r="G3" s="461" t="s">
        <v>5</v>
      </c>
      <c r="H3" s="461"/>
      <c r="I3" s="461"/>
      <c r="J3" s="462" t="s">
        <v>6</v>
      </c>
      <c r="K3" s="462"/>
      <c r="L3" s="462"/>
      <c r="M3" s="268"/>
      <c r="N3" s="268"/>
      <c r="O3" s="268"/>
      <c r="P3" s="268"/>
      <c r="Q3" s="268"/>
      <c r="R3" s="268"/>
    </row>
    <row r="4" spans="2:18" s="9" customFormat="1" ht="47.4" customHeight="1">
      <c r="B4" s="270"/>
      <c r="C4" s="269"/>
      <c r="D4" s="271" t="s">
        <v>18</v>
      </c>
      <c r="E4" s="272" t="s">
        <v>19</v>
      </c>
      <c r="F4" s="273" t="s">
        <v>20</v>
      </c>
      <c r="G4" s="271" t="s">
        <v>18</v>
      </c>
      <c r="H4" s="272" t="s">
        <v>19</v>
      </c>
      <c r="I4" s="273" t="s">
        <v>20</v>
      </c>
      <c r="J4" s="271" t="s">
        <v>18</v>
      </c>
      <c r="K4" s="272" t="s">
        <v>19</v>
      </c>
      <c r="L4" s="273" t="s">
        <v>20</v>
      </c>
      <c r="M4" s="270"/>
      <c r="N4" s="270"/>
      <c r="O4" s="270"/>
      <c r="P4" s="270"/>
      <c r="Q4" s="270"/>
      <c r="R4" s="270"/>
    </row>
    <row r="5" spans="2:18" ht="29.4" customHeight="1">
      <c r="B5" s="268"/>
      <c r="C5" s="300" t="s">
        <v>127</v>
      </c>
      <c r="D5" s="274">
        <v>485440</v>
      </c>
      <c r="E5" s="275">
        <v>137150</v>
      </c>
      <c r="F5" s="276">
        <v>161000</v>
      </c>
      <c r="G5" s="274">
        <v>356710</v>
      </c>
      <c r="H5" s="275">
        <v>0</v>
      </c>
      <c r="I5" s="276">
        <v>0</v>
      </c>
      <c r="J5" s="274">
        <v>98994</v>
      </c>
      <c r="K5" s="275">
        <v>15000</v>
      </c>
      <c r="L5" s="276">
        <v>0</v>
      </c>
      <c r="M5" s="268"/>
      <c r="N5" s="268"/>
      <c r="O5" s="268"/>
      <c r="P5" s="268"/>
      <c r="Q5" s="268"/>
      <c r="R5" s="268"/>
    </row>
    <row r="6" spans="2:18" ht="24.6">
      <c r="B6" s="268"/>
      <c r="C6" s="300" t="s">
        <v>258</v>
      </c>
      <c r="D6" s="274">
        <v>92573</v>
      </c>
      <c r="E6" s="275">
        <v>508932</v>
      </c>
      <c r="F6" s="276">
        <v>0</v>
      </c>
      <c r="G6" s="274">
        <v>28284</v>
      </c>
      <c r="H6" s="275">
        <v>423521</v>
      </c>
      <c r="I6" s="276">
        <v>0</v>
      </c>
      <c r="J6" s="274">
        <v>64289</v>
      </c>
      <c r="K6" s="275">
        <v>85411</v>
      </c>
      <c r="L6" s="276">
        <v>0</v>
      </c>
      <c r="M6" s="268"/>
      <c r="N6" s="268"/>
      <c r="O6" s="268"/>
      <c r="P6" s="268"/>
      <c r="Q6" s="268"/>
      <c r="R6" s="268"/>
    </row>
    <row r="7" spans="2:18" ht="24.6">
      <c r="B7" s="268"/>
      <c r="C7" s="300" t="s">
        <v>314</v>
      </c>
      <c r="D7" s="274">
        <v>506501</v>
      </c>
      <c r="E7" s="275">
        <v>0</v>
      </c>
      <c r="F7" s="276">
        <v>200000</v>
      </c>
      <c r="G7" s="274">
        <v>332814.3</v>
      </c>
      <c r="H7" s="275">
        <v>0</v>
      </c>
      <c r="I7" s="276">
        <v>0</v>
      </c>
      <c r="J7" s="274">
        <v>173686.7</v>
      </c>
      <c r="K7" s="275">
        <v>0</v>
      </c>
      <c r="L7" s="276">
        <v>200000</v>
      </c>
      <c r="M7" s="268"/>
      <c r="N7" s="268"/>
      <c r="O7" s="268"/>
      <c r="P7" s="268"/>
      <c r="Q7" s="268"/>
      <c r="R7" s="268"/>
    </row>
    <row r="8" spans="2:18" ht="24.6">
      <c r="B8" s="268"/>
      <c r="C8" s="300" t="s">
        <v>338</v>
      </c>
      <c r="D8" s="274">
        <v>563300</v>
      </c>
      <c r="E8" s="275">
        <v>0</v>
      </c>
      <c r="F8" s="276">
        <v>0</v>
      </c>
      <c r="G8" s="274">
        <v>187808.22</v>
      </c>
      <c r="H8" s="275">
        <v>0</v>
      </c>
      <c r="I8" s="276">
        <v>0</v>
      </c>
      <c r="J8" s="274">
        <v>363491.78</v>
      </c>
      <c r="K8" s="275">
        <v>0</v>
      </c>
      <c r="L8" s="276">
        <v>0</v>
      </c>
      <c r="M8" s="268"/>
      <c r="N8" s="268"/>
      <c r="O8" s="268"/>
      <c r="P8" s="268"/>
      <c r="Q8" s="268"/>
      <c r="R8" s="268"/>
    </row>
    <row r="9" spans="2:18" ht="24.6">
      <c r="B9" s="268"/>
      <c r="C9" s="300" t="s">
        <v>371</v>
      </c>
      <c r="D9" s="274">
        <v>121600</v>
      </c>
      <c r="E9" s="275">
        <v>0</v>
      </c>
      <c r="F9" s="276">
        <v>1342800</v>
      </c>
      <c r="G9" s="274">
        <v>46100</v>
      </c>
      <c r="H9" s="275">
        <v>0</v>
      </c>
      <c r="I9" s="276">
        <v>571180</v>
      </c>
      <c r="J9" s="274">
        <v>75500</v>
      </c>
      <c r="K9" s="275">
        <v>0</v>
      </c>
      <c r="L9" s="276">
        <v>0</v>
      </c>
      <c r="M9" s="268"/>
      <c r="N9" s="268"/>
      <c r="O9" s="268"/>
      <c r="P9" s="268"/>
      <c r="Q9" s="268"/>
      <c r="R9" s="268"/>
    </row>
    <row r="10" spans="2:18" ht="25.8" customHeight="1">
      <c r="B10" s="268"/>
      <c r="C10" s="269"/>
      <c r="D10" s="277">
        <f>SUM(D5:D9)</f>
        <v>1769414</v>
      </c>
      <c r="E10" s="277">
        <f t="shared" ref="E10:L10" si="0">SUM(E5:E9)</f>
        <v>646082</v>
      </c>
      <c r="F10" s="277">
        <f t="shared" si="0"/>
        <v>1703800</v>
      </c>
      <c r="G10" s="277">
        <f t="shared" si="0"/>
        <v>951716.52</v>
      </c>
      <c r="H10" s="277">
        <f t="shared" si="0"/>
        <v>423521</v>
      </c>
      <c r="I10" s="277">
        <f t="shared" si="0"/>
        <v>571180</v>
      </c>
      <c r="J10" s="277">
        <f t="shared" si="0"/>
        <v>775961.48</v>
      </c>
      <c r="K10" s="277">
        <f t="shared" si="0"/>
        <v>100411</v>
      </c>
      <c r="L10" s="277">
        <f t="shared" si="0"/>
        <v>200000</v>
      </c>
      <c r="M10" s="268"/>
      <c r="N10" s="268"/>
      <c r="O10" s="268"/>
      <c r="P10" s="268"/>
      <c r="Q10" s="268"/>
      <c r="R10" s="268"/>
    </row>
    <row r="11" spans="2:18" ht="24.6">
      <c r="B11" s="268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8"/>
      <c r="N11" s="268"/>
      <c r="O11" s="268"/>
      <c r="P11" s="268"/>
      <c r="Q11" s="268"/>
      <c r="R11" s="268"/>
    </row>
    <row r="12" spans="2:18" ht="24.6">
      <c r="B12" s="268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8"/>
      <c r="N12" s="268"/>
      <c r="O12" s="268"/>
      <c r="P12" s="268"/>
      <c r="Q12" s="268"/>
      <c r="R12" s="268"/>
    </row>
    <row r="13" spans="2:18" ht="25.2" thickBot="1">
      <c r="B13" s="268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8"/>
      <c r="N13" s="268"/>
      <c r="O13" s="268"/>
      <c r="P13" s="268"/>
      <c r="Q13" s="268"/>
      <c r="R13" s="268"/>
    </row>
    <row r="14" spans="2:18" ht="25.2" thickBot="1"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68"/>
      <c r="R14" s="268"/>
    </row>
    <row r="15" spans="2:18" ht="25.2" thickBot="1">
      <c r="B15" s="278"/>
      <c r="C15" s="302"/>
      <c r="D15" s="302"/>
      <c r="E15" s="302"/>
      <c r="F15" s="302"/>
      <c r="G15" s="278"/>
      <c r="H15" s="302"/>
      <c r="I15" s="302"/>
      <c r="J15" s="302"/>
      <c r="K15" s="302"/>
      <c r="L15" s="278"/>
      <c r="M15" s="302"/>
      <c r="N15" s="302"/>
      <c r="O15" s="302"/>
      <c r="P15" s="302"/>
      <c r="Q15" s="268"/>
      <c r="R15" s="268"/>
    </row>
    <row r="16" spans="2:18" ht="25.2" thickBot="1">
      <c r="B16" s="301"/>
      <c r="C16" s="332" t="s">
        <v>372</v>
      </c>
      <c r="D16" s="332" t="s">
        <v>373</v>
      </c>
      <c r="E16" s="332" t="s">
        <v>374</v>
      </c>
      <c r="F16" s="332" t="s">
        <v>375</v>
      </c>
      <c r="G16" s="314"/>
      <c r="H16" s="334" t="s">
        <v>376</v>
      </c>
      <c r="I16" s="334" t="s">
        <v>373</v>
      </c>
      <c r="J16" s="334" t="s">
        <v>374</v>
      </c>
      <c r="K16" s="334" t="s">
        <v>375</v>
      </c>
      <c r="L16" s="314"/>
      <c r="M16" s="335" t="s">
        <v>377</v>
      </c>
      <c r="N16" s="335" t="s">
        <v>373</v>
      </c>
      <c r="O16" s="335" t="s">
        <v>374</v>
      </c>
      <c r="P16" s="335" t="s">
        <v>375</v>
      </c>
      <c r="Q16" s="268"/>
      <c r="R16" s="268"/>
    </row>
    <row r="17" spans="2:18" ht="25.2" thickBot="1">
      <c r="B17" s="301"/>
      <c r="C17" s="306" t="s">
        <v>378</v>
      </c>
      <c r="D17" s="306">
        <v>23</v>
      </c>
      <c r="E17" s="306">
        <v>200</v>
      </c>
      <c r="F17" s="307">
        <v>4600</v>
      </c>
      <c r="G17" s="314"/>
      <c r="H17" s="306" t="s">
        <v>378</v>
      </c>
      <c r="I17" s="306">
        <v>23</v>
      </c>
      <c r="J17" s="306">
        <v>325</v>
      </c>
      <c r="K17" s="307">
        <v>7475</v>
      </c>
      <c r="L17" s="314"/>
      <c r="M17" s="306" t="s">
        <v>378</v>
      </c>
      <c r="N17" s="306">
        <v>23</v>
      </c>
      <c r="O17" s="306">
        <v>290</v>
      </c>
      <c r="P17" s="307">
        <v>6670</v>
      </c>
      <c r="Q17" s="268"/>
      <c r="R17" s="268"/>
    </row>
    <row r="18" spans="2:18" ht="25.2" thickBot="1">
      <c r="B18" s="301"/>
      <c r="C18" s="309" t="s">
        <v>379</v>
      </c>
      <c r="D18" s="309">
        <v>23</v>
      </c>
      <c r="E18" s="309">
        <v>200</v>
      </c>
      <c r="F18" s="310">
        <v>4600</v>
      </c>
      <c r="G18" s="314"/>
      <c r="H18" s="309" t="s">
        <v>379</v>
      </c>
      <c r="I18" s="309">
        <v>23</v>
      </c>
      <c r="J18" s="309">
        <v>325</v>
      </c>
      <c r="K18" s="310">
        <v>7475</v>
      </c>
      <c r="L18" s="314"/>
      <c r="M18" s="309" t="s">
        <v>379</v>
      </c>
      <c r="N18" s="309">
        <v>23</v>
      </c>
      <c r="O18" s="309">
        <v>290</v>
      </c>
      <c r="P18" s="310">
        <v>6670</v>
      </c>
      <c r="Q18" s="268"/>
      <c r="R18" s="268"/>
    </row>
    <row r="19" spans="2:18" ht="25.2" thickBot="1">
      <c r="B19" s="301"/>
      <c r="C19" s="306" t="s">
        <v>380</v>
      </c>
      <c r="D19" s="306">
        <v>58</v>
      </c>
      <c r="E19" s="306">
        <v>656</v>
      </c>
      <c r="F19" s="307">
        <v>38048</v>
      </c>
      <c r="G19" s="314"/>
      <c r="H19" s="306" t="s">
        <v>380</v>
      </c>
      <c r="I19" s="306">
        <v>58</v>
      </c>
      <c r="J19" s="306">
        <v>400</v>
      </c>
      <c r="K19" s="307">
        <v>23200</v>
      </c>
      <c r="L19" s="314"/>
      <c r="M19" s="306" t="s">
        <v>380</v>
      </c>
      <c r="N19" s="306">
        <v>58</v>
      </c>
      <c r="O19" s="306">
        <v>440</v>
      </c>
      <c r="P19" s="307">
        <v>25520</v>
      </c>
      <c r="Q19" s="268"/>
      <c r="R19" s="268"/>
    </row>
    <row r="20" spans="2:18" ht="25.2" thickBot="1">
      <c r="B20" s="301"/>
      <c r="C20" s="309" t="s">
        <v>381</v>
      </c>
      <c r="D20" s="309">
        <v>70</v>
      </c>
      <c r="E20" s="309">
        <v>650</v>
      </c>
      <c r="F20" s="310">
        <v>45500</v>
      </c>
      <c r="G20" s="314"/>
      <c r="H20" s="309" t="s">
        <v>381</v>
      </c>
      <c r="I20" s="309">
        <v>70</v>
      </c>
      <c r="J20" s="309">
        <v>400</v>
      </c>
      <c r="K20" s="310">
        <v>28000</v>
      </c>
      <c r="L20" s="314"/>
      <c r="M20" s="309" t="s">
        <v>381</v>
      </c>
      <c r="N20" s="309">
        <v>70</v>
      </c>
      <c r="O20" s="309">
        <v>440</v>
      </c>
      <c r="P20" s="310">
        <v>30800</v>
      </c>
      <c r="Q20" s="268"/>
      <c r="R20" s="268"/>
    </row>
    <row r="21" spans="2:18" ht="25.2" thickBot="1">
      <c r="B21" s="301"/>
      <c r="C21" s="306" t="s">
        <v>382</v>
      </c>
      <c r="D21" s="306">
        <v>59</v>
      </c>
      <c r="E21" s="306">
        <v>653</v>
      </c>
      <c r="F21" s="307">
        <v>38527</v>
      </c>
      <c r="G21" s="314"/>
      <c r="H21" s="306" t="s">
        <v>382</v>
      </c>
      <c r="I21" s="306">
        <v>59</v>
      </c>
      <c r="J21" s="306">
        <v>400</v>
      </c>
      <c r="K21" s="307">
        <v>23600</v>
      </c>
      <c r="L21" s="314"/>
      <c r="M21" s="306" t="s">
        <v>382</v>
      </c>
      <c r="N21" s="306">
        <v>59</v>
      </c>
      <c r="O21" s="306">
        <v>440</v>
      </c>
      <c r="P21" s="307">
        <v>25960</v>
      </c>
      <c r="Q21" s="268"/>
      <c r="R21" s="268"/>
    </row>
    <row r="22" spans="2:18" ht="25.2" thickBot="1">
      <c r="B22" s="301"/>
      <c r="C22" s="309" t="s">
        <v>383</v>
      </c>
      <c r="D22" s="309">
        <v>59</v>
      </c>
      <c r="E22" s="309">
        <v>707</v>
      </c>
      <c r="F22" s="310">
        <v>41713</v>
      </c>
      <c r="G22" s="314"/>
      <c r="H22" s="309" t="s">
        <v>383</v>
      </c>
      <c r="I22" s="309">
        <v>59</v>
      </c>
      <c r="J22" s="309">
        <v>400</v>
      </c>
      <c r="K22" s="310">
        <v>23600</v>
      </c>
      <c r="L22" s="314"/>
      <c r="M22" s="309" t="s">
        <v>383</v>
      </c>
      <c r="N22" s="309">
        <v>59</v>
      </c>
      <c r="O22" s="309">
        <v>440</v>
      </c>
      <c r="P22" s="310">
        <v>25960</v>
      </c>
      <c r="Q22" s="268"/>
      <c r="R22" s="268"/>
    </row>
    <row r="23" spans="2:18" ht="25.2" thickBot="1">
      <c r="B23" s="301"/>
      <c r="C23" s="306" t="s">
        <v>384</v>
      </c>
      <c r="D23" s="306">
        <v>65</v>
      </c>
      <c r="E23" s="306">
        <v>846</v>
      </c>
      <c r="F23" s="307">
        <v>54990</v>
      </c>
      <c r="G23" s="314"/>
      <c r="H23" s="306" t="s">
        <v>384</v>
      </c>
      <c r="I23" s="306">
        <v>65</v>
      </c>
      <c r="J23" s="306">
        <v>400</v>
      </c>
      <c r="K23" s="307">
        <v>26000</v>
      </c>
      <c r="L23" s="314"/>
      <c r="M23" s="306" t="s">
        <v>384</v>
      </c>
      <c r="N23" s="306">
        <v>65</v>
      </c>
      <c r="O23" s="306">
        <v>440</v>
      </c>
      <c r="P23" s="307">
        <v>28600</v>
      </c>
      <c r="Q23" s="268"/>
      <c r="R23" s="268"/>
    </row>
    <row r="24" spans="2:18" ht="25.2" thickBot="1">
      <c r="B24" s="301"/>
      <c r="C24" s="309" t="s">
        <v>385</v>
      </c>
      <c r="D24" s="309">
        <v>60</v>
      </c>
      <c r="E24" s="309">
        <v>859</v>
      </c>
      <c r="F24" s="310">
        <v>51540</v>
      </c>
      <c r="G24" s="314"/>
      <c r="H24" s="309" t="s">
        <v>385</v>
      </c>
      <c r="I24" s="309">
        <v>60</v>
      </c>
      <c r="J24" s="309">
        <v>400</v>
      </c>
      <c r="K24" s="310">
        <v>24000</v>
      </c>
      <c r="L24" s="314"/>
      <c r="M24" s="309" t="s">
        <v>385</v>
      </c>
      <c r="N24" s="309">
        <v>60</v>
      </c>
      <c r="O24" s="309">
        <v>440</v>
      </c>
      <c r="P24" s="310">
        <v>26400</v>
      </c>
      <c r="Q24" s="268"/>
      <c r="R24" s="268"/>
    </row>
    <row r="25" spans="2:18" ht="25.2" thickBot="1">
      <c r="B25" s="301"/>
      <c r="C25" s="306" t="s">
        <v>386</v>
      </c>
      <c r="D25" s="306">
        <v>79</v>
      </c>
      <c r="E25" s="306">
        <v>808</v>
      </c>
      <c r="F25" s="307">
        <v>63832</v>
      </c>
      <c r="G25" s="314"/>
      <c r="H25" s="306" t="s">
        <v>386</v>
      </c>
      <c r="I25" s="306">
        <v>79</v>
      </c>
      <c r="J25" s="306">
        <v>500</v>
      </c>
      <c r="K25" s="307">
        <v>39500</v>
      </c>
      <c r="L25" s="314"/>
      <c r="M25" s="306" t="s">
        <v>386</v>
      </c>
      <c r="N25" s="306">
        <v>79</v>
      </c>
      <c r="O25" s="306">
        <v>520</v>
      </c>
      <c r="P25" s="307">
        <v>41080</v>
      </c>
      <c r="Q25" s="268"/>
      <c r="R25" s="268"/>
    </row>
    <row r="26" spans="2:18" ht="25.2" thickBot="1">
      <c r="B26" s="301"/>
      <c r="C26" s="309" t="s">
        <v>387</v>
      </c>
      <c r="D26" s="309">
        <v>64</v>
      </c>
      <c r="E26" s="309">
        <v>921</v>
      </c>
      <c r="F26" s="310">
        <v>58944</v>
      </c>
      <c r="G26" s="314"/>
      <c r="H26" s="309" t="s">
        <v>387</v>
      </c>
      <c r="I26" s="309">
        <v>64</v>
      </c>
      <c r="J26" s="309">
        <v>500</v>
      </c>
      <c r="K26" s="310">
        <v>32000</v>
      </c>
      <c r="L26" s="314"/>
      <c r="M26" s="309" t="s">
        <v>387</v>
      </c>
      <c r="N26" s="309">
        <v>64</v>
      </c>
      <c r="O26" s="309">
        <v>520</v>
      </c>
      <c r="P26" s="310">
        <v>33280</v>
      </c>
      <c r="Q26" s="268"/>
      <c r="R26" s="268"/>
    </row>
    <row r="27" spans="2:18" ht="25.2" thickBot="1">
      <c r="B27" s="301"/>
      <c r="C27" s="306" t="s">
        <v>388</v>
      </c>
      <c r="D27" s="306">
        <v>48</v>
      </c>
      <c r="E27" s="306">
        <v>996</v>
      </c>
      <c r="F27" s="307">
        <v>47808</v>
      </c>
      <c r="G27" s="314"/>
      <c r="H27" s="306" t="s">
        <v>388</v>
      </c>
      <c r="I27" s="306">
        <v>48</v>
      </c>
      <c r="J27" s="306">
        <v>500</v>
      </c>
      <c r="K27" s="307">
        <v>24000</v>
      </c>
      <c r="L27" s="314"/>
      <c r="M27" s="306" t="s">
        <v>388</v>
      </c>
      <c r="N27" s="306">
        <v>48</v>
      </c>
      <c r="O27" s="306">
        <v>520</v>
      </c>
      <c r="P27" s="307">
        <v>24960</v>
      </c>
      <c r="Q27" s="268"/>
      <c r="R27" s="268"/>
    </row>
    <row r="28" spans="2:18" ht="25.2" thickBot="1">
      <c r="B28" s="301"/>
      <c r="C28" s="320"/>
      <c r="D28" s="309">
        <v>608</v>
      </c>
      <c r="E28" s="320"/>
      <c r="F28" s="333">
        <v>450102</v>
      </c>
      <c r="G28" s="314"/>
      <c r="H28" s="320"/>
      <c r="I28" s="309">
        <v>608</v>
      </c>
      <c r="J28" s="320"/>
      <c r="K28" s="333">
        <v>258850</v>
      </c>
      <c r="L28" s="314"/>
      <c r="M28" s="320"/>
      <c r="N28" s="309">
        <v>608</v>
      </c>
      <c r="O28" s="320"/>
      <c r="P28" s="333">
        <v>275900</v>
      </c>
      <c r="Q28" s="268"/>
      <c r="R28" s="268"/>
    </row>
    <row r="29" spans="2:18" ht="25.2" thickBot="1">
      <c r="B29" s="278"/>
      <c r="C29" s="303"/>
      <c r="D29" s="303"/>
      <c r="E29" s="303"/>
      <c r="F29" s="303"/>
      <c r="G29" s="278"/>
      <c r="H29" s="303"/>
      <c r="I29" s="303"/>
      <c r="J29" s="303"/>
      <c r="K29" s="303"/>
      <c r="L29" s="278"/>
      <c r="M29" s="303"/>
      <c r="N29" s="303"/>
      <c r="O29" s="303"/>
      <c r="P29" s="303"/>
      <c r="Q29" s="268"/>
      <c r="R29" s="268"/>
    </row>
    <row r="30" spans="2:18" ht="25.2" thickBot="1"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68"/>
      <c r="R30" s="268"/>
    </row>
    <row r="31" spans="2:18" ht="25.2" thickBot="1">
      <c r="B31" s="278"/>
      <c r="C31" s="302"/>
      <c r="D31" s="302"/>
      <c r="E31" s="302"/>
      <c r="F31" s="302"/>
      <c r="G31" s="278"/>
      <c r="H31" s="302"/>
      <c r="I31" s="302"/>
      <c r="J31" s="302"/>
      <c r="K31" s="302"/>
      <c r="L31" s="278"/>
      <c r="M31" s="279"/>
      <c r="N31" s="279"/>
      <c r="O31" s="279"/>
      <c r="P31" s="279"/>
      <c r="Q31" s="268"/>
      <c r="R31" s="268"/>
    </row>
    <row r="32" spans="2:18" ht="25.2" thickBot="1">
      <c r="B32" s="301"/>
      <c r="C32" s="304" t="s">
        <v>389</v>
      </c>
      <c r="D32" s="305" t="s">
        <v>373</v>
      </c>
      <c r="E32" s="305" t="s">
        <v>374</v>
      </c>
      <c r="F32" s="305" t="s">
        <v>375</v>
      </c>
      <c r="G32" s="314"/>
      <c r="H32" s="316" t="s">
        <v>19</v>
      </c>
      <c r="I32" s="317" t="s">
        <v>373</v>
      </c>
      <c r="J32" s="316" t="s">
        <v>374</v>
      </c>
      <c r="K32" s="317" t="s">
        <v>375</v>
      </c>
      <c r="L32" s="315"/>
      <c r="M32" s="278"/>
      <c r="N32" s="278"/>
      <c r="O32" s="278"/>
      <c r="P32" s="278"/>
      <c r="Q32" s="268"/>
      <c r="R32" s="268"/>
    </row>
    <row r="33" spans="2:18" ht="25.2" thickBot="1">
      <c r="B33" s="301"/>
      <c r="C33" s="306" t="s">
        <v>378</v>
      </c>
      <c r="D33" s="306">
        <v>23</v>
      </c>
      <c r="E33" s="307">
        <v>1972</v>
      </c>
      <c r="F33" s="308">
        <v>45356</v>
      </c>
      <c r="G33" s="314"/>
      <c r="H33" s="306" t="s">
        <v>378</v>
      </c>
      <c r="I33" s="306">
        <v>23</v>
      </c>
      <c r="J33" s="306">
        <v>490</v>
      </c>
      <c r="K33" s="318">
        <v>11270</v>
      </c>
      <c r="L33" s="315"/>
      <c r="M33" s="278"/>
      <c r="N33" s="278"/>
      <c r="O33" s="278"/>
      <c r="P33" s="278"/>
      <c r="Q33" s="268"/>
      <c r="R33" s="268"/>
    </row>
    <row r="34" spans="2:18" ht="25.2" thickBot="1">
      <c r="B34" s="301"/>
      <c r="C34" s="309" t="s">
        <v>379</v>
      </c>
      <c r="D34" s="309">
        <v>23</v>
      </c>
      <c r="E34" s="310">
        <v>1972</v>
      </c>
      <c r="F34" s="311">
        <v>45356</v>
      </c>
      <c r="G34" s="314"/>
      <c r="H34" s="309" t="s">
        <v>379</v>
      </c>
      <c r="I34" s="309">
        <v>23</v>
      </c>
      <c r="J34" s="309">
        <v>490</v>
      </c>
      <c r="K34" s="319">
        <v>11270</v>
      </c>
      <c r="L34" s="315"/>
      <c r="M34" s="278"/>
      <c r="N34" s="278"/>
      <c r="O34" s="278"/>
      <c r="P34" s="278"/>
      <c r="Q34" s="268"/>
      <c r="R34" s="268"/>
    </row>
    <row r="35" spans="2:18" ht="25.2" thickBot="1">
      <c r="B35" s="301"/>
      <c r="C35" s="306" t="s">
        <v>380</v>
      </c>
      <c r="D35" s="306">
        <v>58</v>
      </c>
      <c r="E35" s="307">
        <v>2204</v>
      </c>
      <c r="F35" s="308">
        <v>127832</v>
      </c>
      <c r="G35" s="314"/>
      <c r="H35" s="306" t="s">
        <v>380</v>
      </c>
      <c r="I35" s="306">
        <v>58</v>
      </c>
      <c r="J35" s="306">
        <v>547</v>
      </c>
      <c r="K35" s="318">
        <v>31726</v>
      </c>
      <c r="L35" s="315"/>
      <c r="M35" s="278"/>
      <c r="N35" s="278"/>
      <c r="O35" s="278"/>
      <c r="P35" s="278"/>
      <c r="Q35" s="268"/>
      <c r="R35" s="268"/>
    </row>
    <row r="36" spans="2:18" ht="25.2" thickBot="1">
      <c r="B36" s="301"/>
      <c r="C36" s="309" t="s">
        <v>381</v>
      </c>
      <c r="D36" s="309">
        <v>70</v>
      </c>
      <c r="E36" s="310">
        <v>2204</v>
      </c>
      <c r="F36" s="311">
        <v>154280</v>
      </c>
      <c r="G36" s="314"/>
      <c r="H36" s="309" t="s">
        <v>381</v>
      </c>
      <c r="I36" s="309">
        <v>70</v>
      </c>
      <c r="J36" s="309">
        <v>547</v>
      </c>
      <c r="K36" s="319">
        <v>38290</v>
      </c>
      <c r="L36" s="315"/>
      <c r="M36" s="278"/>
      <c r="N36" s="278"/>
      <c r="O36" s="278"/>
      <c r="P36" s="278"/>
      <c r="Q36" s="268"/>
      <c r="R36" s="268"/>
    </row>
    <row r="37" spans="2:18" ht="25.2" thickBot="1">
      <c r="B37" s="301"/>
      <c r="C37" s="306" t="s">
        <v>382</v>
      </c>
      <c r="D37" s="306">
        <v>59</v>
      </c>
      <c r="E37" s="307">
        <v>2204</v>
      </c>
      <c r="F37" s="308">
        <v>130036</v>
      </c>
      <c r="G37" s="314"/>
      <c r="H37" s="306" t="s">
        <v>382</v>
      </c>
      <c r="I37" s="306">
        <v>59</v>
      </c>
      <c r="J37" s="306">
        <v>547</v>
      </c>
      <c r="K37" s="318">
        <v>32273</v>
      </c>
      <c r="L37" s="315"/>
      <c r="M37" s="278"/>
      <c r="N37" s="278"/>
      <c r="O37" s="278"/>
      <c r="P37" s="278"/>
      <c r="Q37" s="268"/>
      <c r="R37" s="268"/>
    </row>
    <row r="38" spans="2:18" ht="25.2" thickBot="1">
      <c r="B38" s="301"/>
      <c r="C38" s="309" t="s">
        <v>383</v>
      </c>
      <c r="D38" s="309">
        <v>59</v>
      </c>
      <c r="E38" s="310">
        <v>2204</v>
      </c>
      <c r="F38" s="311">
        <v>130036</v>
      </c>
      <c r="G38" s="314"/>
      <c r="H38" s="309" t="s">
        <v>383</v>
      </c>
      <c r="I38" s="309">
        <v>59</v>
      </c>
      <c r="J38" s="309">
        <v>547</v>
      </c>
      <c r="K38" s="319">
        <v>32273</v>
      </c>
      <c r="L38" s="315"/>
      <c r="M38" s="278"/>
      <c r="N38" s="278"/>
      <c r="O38" s="278"/>
      <c r="P38" s="278"/>
      <c r="Q38" s="268"/>
      <c r="R38" s="268"/>
    </row>
    <row r="39" spans="2:18" ht="25.2" thickBot="1">
      <c r="B39" s="301"/>
      <c r="C39" s="306" t="s">
        <v>384</v>
      </c>
      <c r="D39" s="306">
        <v>65</v>
      </c>
      <c r="E39" s="307">
        <v>2204</v>
      </c>
      <c r="F39" s="308">
        <v>143260</v>
      </c>
      <c r="G39" s="314"/>
      <c r="H39" s="306" t="s">
        <v>384</v>
      </c>
      <c r="I39" s="306">
        <v>65</v>
      </c>
      <c r="J39" s="306">
        <v>547</v>
      </c>
      <c r="K39" s="318">
        <v>35555</v>
      </c>
      <c r="L39" s="315"/>
      <c r="M39" s="278"/>
      <c r="N39" s="278"/>
      <c r="O39" s="278"/>
      <c r="P39" s="278"/>
      <c r="Q39" s="268"/>
      <c r="R39" s="268"/>
    </row>
    <row r="40" spans="2:18" ht="25.2" thickBot="1">
      <c r="B40" s="301"/>
      <c r="C40" s="309" t="s">
        <v>385</v>
      </c>
      <c r="D40" s="309">
        <v>60</v>
      </c>
      <c r="E40" s="310">
        <v>2204</v>
      </c>
      <c r="F40" s="311">
        <v>132240</v>
      </c>
      <c r="G40" s="314"/>
      <c r="H40" s="309" t="s">
        <v>385</v>
      </c>
      <c r="I40" s="309">
        <v>60</v>
      </c>
      <c r="J40" s="309">
        <v>547</v>
      </c>
      <c r="K40" s="319">
        <v>32820</v>
      </c>
      <c r="L40" s="315"/>
      <c r="M40" s="278"/>
      <c r="N40" s="278"/>
      <c r="O40" s="278"/>
      <c r="P40" s="278"/>
      <c r="Q40" s="268"/>
      <c r="R40" s="268"/>
    </row>
    <row r="41" spans="2:18" ht="25.2" thickBot="1">
      <c r="B41" s="301"/>
      <c r="C41" s="306" t="s">
        <v>386</v>
      </c>
      <c r="D41" s="306">
        <v>79</v>
      </c>
      <c r="E41" s="307">
        <v>4060</v>
      </c>
      <c r="F41" s="308">
        <v>320740</v>
      </c>
      <c r="G41" s="314"/>
      <c r="H41" s="306" t="s">
        <v>386</v>
      </c>
      <c r="I41" s="306">
        <v>79</v>
      </c>
      <c r="J41" s="306">
        <v>1003</v>
      </c>
      <c r="K41" s="318">
        <v>79237</v>
      </c>
      <c r="L41" s="315"/>
      <c r="M41" s="278"/>
      <c r="N41" s="278"/>
      <c r="O41" s="278"/>
      <c r="P41" s="278"/>
      <c r="Q41" s="268"/>
      <c r="R41" s="268"/>
    </row>
    <row r="42" spans="2:18" ht="25.2" thickBot="1">
      <c r="B42" s="301"/>
      <c r="C42" s="309" t="s">
        <v>387</v>
      </c>
      <c r="D42" s="309">
        <v>64</v>
      </c>
      <c r="E42" s="310">
        <v>4060</v>
      </c>
      <c r="F42" s="311">
        <v>259840</v>
      </c>
      <c r="G42" s="314"/>
      <c r="H42" s="309" t="s">
        <v>387</v>
      </c>
      <c r="I42" s="309">
        <v>64</v>
      </c>
      <c r="J42" s="309">
        <v>1003</v>
      </c>
      <c r="K42" s="319">
        <v>64192</v>
      </c>
      <c r="L42" s="315"/>
      <c r="M42" s="278"/>
      <c r="N42" s="278"/>
      <c r="O42" s="278"/>
      <c r="P42" s="278"/>
      <c r="Q42" s="268"/>
      <c r="R42" s="268"/>
    </row>
    <row r="43" spans="2:18" ht="25.2" thickBot="1">
      <c r="B43" s="301"/>
      <c r="C43" s="306" t="s">
        <v>388</v>
      </c>
      <c r="D43" s="306">
        <v>48</v>
      </c>
      <c r="E43" s="307">
        <v>4060</v>
      </c>
      <c r="F43" s="308">
        <v>194880</v>
      </c>
      <c r="G43" s="314"/>
      <c r="H43" s="306" t="s">
        <v>388</v>
      </c>
      <c r="I43" s="306">
        <v>48</v>
      </c>
      <c r="J43" s="306">
        <v>1003</v>
      </c>
      <c r="K43" s="318">
        <v>48144</v>
      </c>
      <c r="L43" s="315"/>
      <c r="M43" s="278"/>
      <c r="N43" s="278"/>
      <c r="O43" s="278"/>
      <c r="P43" s="278"/>
      <c r="Q43" s="268"/>
      <c r="R43" s="268"/>
    </row>
    <row r="44" spans="2:18" ht="25.2" thickBot="1">
      <c r="B44" s="301"/>
      <c r="C44" s="312"/>
      <c r="D44" s="309">
        <v>608</v>
      </c>
      <c r="E44" s="312"/>
      <c r="F44" s="313">
        <v>1683856</v>
      </c>
      <c r="G44" s="314"/>
      <c r="H44" s="312"/>
      <c r="I44" s="309">
        <v>608</v>
      </c>
      <c r="J44" s="320"/>
      <c r="K44" s="321">
        <v>417050</v>
      </c>
      <c r="L44" s="315"/>
      <c r="M44" s="278"/>
      <c r="N44" s="278"/>
      <c r="O44" s="278"/>
      <c r="P44" s="278"/>
      <c r="Q44" s="268"/>
      <c r="R44" s="268"/>
    </row>
    <row r="45" spans="2:18" ht="25.2" thickBot="1">
      <c r="B45" s="278"/>
      <c r="C45" s="303"/>
      <c r="D45" s="303"/>
      <c r="E45" s="303"/>
      <c r="F45" s="303"/>
      <c r="G45" s="278"/>
      <c r="H45" s="303"/>
      <c r="I45" s="303"/>
      <c r="J45" s="303"/>
      <c r="K45" s="303"/>
      <c r="L45" s="278"/>
      <c r="M45" s="278"/>
      <c r="N45" s="278"/>
      <c r="O45" s="278"/>
      <c r="P45" s="278"/>
      <c r="Q45" s="268"/>
      <c r="R45" s="268"/>
    </row>
    <row r="46" spans="2:18" ht="25.2" thickBot="1"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68"/>
      <c r="R46" s="268"/>
    </row>
    <row r="47" spans="2:18" ht="25.2" thickBot="1"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68"/>
      <c r="R47" s="268"/>
    </row>
    <row r="48" spans="2:18" ht="25.2" thickBot="1"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68"/>
      <c r="R48" s="268"/>
    </row>
    <row r="49" spans="2:18" ht="25.2" thickBot="1">
      <c r="B49" s="278"/>
      <c r="C49" s="278"/>
      <c r="D49" s="302"/>
      <c r="E49" s="302"/>
      <c r="F49" s="302"/>
      <c r="G49" s="302"/>
      <c r="H49" s="302"/>
      <c r="I49" s="278"/>
      <c r="J49" s="278"/>
      <c r="K49" s="278"/>
      <c r="L49" s="278"/>
      <c r="M49" s="278"/>
      <c r="N49" s="278"/>
      <c r="O49" s="278"/>
      <c r="P49" s="278"/>
      <c r="Q49" s="268"/>
      <c r="R49" s="268"/>
    </row>
    <row r="50" spans="2:18" ht="25.2" thickBot="1">
      <c r="B50" s="278"/>
      <c r="C50" s="301"/>
      <c r="D50" s="322" t="s">
        <v>390</v>
      </c>
      <c r="E50" s="322" t="s">
        <v>391</v>
      </c>
      <c r="F50" s="322" t="s">
        <v>392</v>
      </c>
      <c r="G50" s="322" t="s">
        <v>393</v>
      </c>
      <c r="H50" s="322" t="s">
        <v>394</v>
      </c>
      <c r="I50" s="315"/>
      <c r="J50" s="278"/>
      <c r="K50" s="302"/>
      <c r="L50" s="302"/>
      <c r="M50" s="278"/>
      <c r="N50" s="278"/>
      <c r="O50" s="278"/>
      <c r="P50" s="278"/>
      <c r="Q50" s="268"/>
      <c r="R50" s="268"/>
    </row>
    <row r="51" spans="2:18" ht="25.2" thickBot="1">
      <c r="B51" s="278"/>
      <c r="C51" s="301"/>
      <c r="D51" s="323" t="s">
        <v>395</v>
      </c>
      <c r="E51" s="323" t="s">
        <v>396</v>
      </c>
      <c r="F51" s="323" t="s">
        <v>397</v>
      </c>
      <c r="G51" s="323" t="s">
        <v>373</v>
      </c>
      <c r="H51" s="323" t="s">
        <v>398</v>
      </c>
      <c r="I51" s="315"/>
      <c r="J51" s="301"/>
      <c r="K51" s="329" t="s">
        <v>374</v>
      </c>
      <c r="L51" s="329" t="s">
        <v>399</v>
      </c>
      <c r="M51" s="315"/>
      <c r="N51" s="278"/>
      <c r="O51" s="278"/>
      <c r="P51" s="278"/>
      <c r="Q51" s="268"/>
      <c r="R51" s="268"/>
    </row>
    <row r="52" spans="2:18" ht="25.2" thickBot="1">
      <c r="B52" s="278"/>
      <c r="C52" s="301"/>
      <c r="D52" s="324">
        <v>1</v>
      </c>
      <c r="E52" s="324" t="s">
        <v>400</v>
      </c>
      <c r="F52" s="320"/>
      <c r="G52" s="320"/>
      <c r="H52" s="325">
        <v>400000</v>
      </c>
      <c r="I52" s="315"/>
      <c r="J52" s="301"/>
      <c r="K52" s="330" t="s">
        <v>401</v>
      </c>
      <c r="L52" s="331">
        <v>1683856</v>
      </c>
      <c r="M52" s="315"/>
      <c r="N52" s="278"/>
      <c r="O52" s="278"/>
      <c r="P52" s="278"/>
      <c r="Q52" s="268"/>
      <c r="R52" s="268"/>
    </row>
    <row r="53" spans="2:18" ht="25.2" thickBot="1">
      <c r="B53" s="278"/>
      <c r="C53" s="301"/>
      <c r="D53" s="326">
        <v>2</v>
      </c>
      <c r="E53" s="326" t="s">
        <v>402</v>
      </c>
      <c r="F53" s="326">
        <v>250</v>
      </c>
      <c r="G53" s="326">
        <v>12</v>
      </c>
      <c r="H53" s="326">
        <v>3000</v>
      </c>
      <c r="I53" s="315"/>
      <c r="J53" s="301"/>
      <c r="K53" s="330" t="s">
        <v>19</v>
      </c>
      <c r="L53" s="321">
        <v>417050</v>
      </c>
      <c r="M53" s="315"/>
      <c r="N53" s="278"/>
      <c r="O53" s="278"/>
      <c r="P53" s="278"/>
      <c r="Q53" s="268"/>
      <c r="R53" s="268"/>
    </row>
    <row r="54" spans="2:18" ht="25.2" thickBot="1">
      <c r="B54" s="278"/>
      <c r="C54" s="301"/>
      <c r="D54" s="324">
        <v>3</v>
      </c>
      <c r="E54" s="324" t="s">
        <v>403</v>
      </c>
      <c r="F54" s="320"/>
      <c r="G54" s="320"/>
      <c r="H54" s="324">
        <v>1600</v>
      </c>
      <c r="I54" s="315"/>
      <c r="J54" s="301"/>
      <c r="K54" s="330"/>
      <c r="L54" s="331">
        <v>2100906</v>
      </c>
      <c r="M54" s="315"/>
      <c r="N54" s="278"/>
      <c r="O54" s="278"/>
      <c r="P54" s="278"/>
      <c r="Q54" s="268"/>
      <c r="R54" s="268"/>
    </row>
    <row r="55" spans="2:18" ht="25.2" thickBot="1">
      <c r="B55" s="278"/>
      <c r="C55" s="301"/>
      <c r="D55" s="326">
        <v>4</v>
      </c>
      <c r="E55" s="326" t="s">
        <v>404</v>
      </c>
      <c r="F55" s="326">
        <v>2000</v>
      </c>
      <c r="G55" s="326">
        <v>12</v>
      </c>
      <c r="H55" s="326">
        <v>24000</v>
      </c>
      <c r="I55" s="315"/>
      <c r="J55" s="278"/>
      <c r="K55" s="303"/>
      <c r="L55" s="303"/>
      <c r="M55" s="278"/>
      <c r="N55" s="278"/>
      <c r="O55" s="278"/>
      <c r="P55" s="278"/>
      <c r="Q55" s="268"/>
      <c r="R55" s="268"/>
    </row>
    <row r="56" spans="2:18" ht="25.2" thickBot="1">
      <c r="B56" s="278"/>
      <c r="C56" s="301"/>
      <c r="D56" s="324">
        <v>5</v>
      </c>
      <c r="E56" s="324" t="s">
        <v>405</v>
      </c>
      <c r="F56" s="324">
        <v>1500</v>
      </c>
      <c r="G56" s="324">
        <v>12</v>
      </c>
      <c r="H56" s="324">
        <v>18000</v>
      </c>
      <c r="I56" s="315"/>
      <c r="J56" s="278"/>
      <c r="K56" s="278"/>
      <c r="L56" s="278"/>
      <c r="M56" s="278"/>
      <c r="N56" s="278"/>
      <c r="O56" s="278"/>
      <c r="P56" s="278"/>
      <c r="Q56" s="268"/>
      <c r="R56" s="268"/>
    </row>
    <row r="57" spans="2:18" ht="25.2" thickBot="1">
      <c r="B57" s="278"/>
      <c r="C57" s="301"/>
      <c r="D57" s="327"/>
      <c r="E57" s="327"/>
      <c r="F57" s="327"/>
      <c r="G57" s="327"/>
      <c r="H57" s="328">
        <v>446600</v>
      </c>
      <c r="I57" s="315"/>
      <c r="J57" s="278"/>
      <c r="K57" s="278"/>
      <c r="L57" s="278"/>
      <c r="M57" s="278"/>
      <c r="N57" s="278"/>
      <c r="O57" s="278"/>
      <c r="P57" s="278"/>
      <c r="Q57" s="268"/>
      <c r="R57" s="268"/>
    </row>
    <row r="58" spans="2:18" ht="24.6">
      <c r="B58" s="268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8"/>
      <c r="N58" s="268"/>
      <c r="O58" s="268"/>
      <c r="P58" s="268"/>
      <c r="Q58" s="268"/>
      <c r="R58" s="268"/>
    </row>
    <row r="59" spans="2:18" ht="24.6">
      <c r="B59" s="268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8"/>
      <c r="N59" s="268"/>
      <c r="O59" s="268"/>
      <c r="P59" s="268"/>
      <c r="Q59" s="268"/>
      <c r="R59" s="268"/>
    </row>
    <row r="60" spans="2:18" ht="27">
      <c r="B60" s="268"/>
      <c r="C60" s="280"/>
      <c r="D60" s="280"/>
      <c r="E60" s="280"/>
      <c r="F60" s="280"/>
      <c r="G60" s="280"/>
      <c r="H60" s="280"/>
      <c r="I60" s="280"/>
      <c r="J60" s="280"/>
      <c r="K60" s="269"/>
      <c r="L60" s="269"/>
      <c r="M60" s="268"/>
      <c r="N60" s="268"/>
      <c r="O60" s="268"/>
      <c r="P60" s="268"/>
      <c r="Q60" s="268"/>
      <c r="R60" s="268"/>
    </row>
    <row r="61" spans="2:18" ht="30">
      <c r="C61" s="281"/>
      <c r="D61" s="281"/>
      <c r="E61" s="281"/>
      <c r="F61" s="281"/>
      <c r="G61" s="281"/>
      <c r="H61" s="281"/>
      <c r="I61" s="281"/>
      <c r="J61" s="281"/>
    </row>
    <row r="62" spans="2:18" ht="30">
      <c r="C62" s="282"/>
      <c r="D62" s="459" t="s">
        <v>406</v>
      </c>
      <c r="E62" s="459"/>
      <c r="F62" s="459"/>
      <c r="G62" s="281"/>
      <c r="H62" s="281"/>
      <c r="I62" s="281"/>
      <c r="J62" s="281"/>
    </row>
    <row r="63" spans="2:18" ht="60">
      <c r="C63" s="283" t="s">
        <v>4</v>
      </c>
      <c r="D63" s="284" t="s">
        <v>18</v>
      </c>
      <c r="E63" s="285" t="s">
        <v>19</v>
      </c>
      <c r="F63" s="286" t="s">
        <v>20</v>
      </c>
      <c r="G63" s="287" t="s">
        <v>17</v>
      </c>
      <c r="H63" s="281"/>
      <c r="I63" s="281"/>
      <c r="J63" s="281"/>
    </row>
    <row r="64" spans="2:18" ht="30">
      <c r="C64" s="288" t="s">
        <v>407</v>
      </c>
      <c r="D64" s="289">
        <v>464440</v>
      </c>
      <c r="E64" s="290">
        <v>80000</v>
      </c>
      <c r="F64" s="291">
        <v>151000</v>
      </c>
      <c r="G64" s="290">
        <v>695440</v>
      </c>
      <c r="H64" s="284">
        <v>20.94</v>
      </c>
      <c r="I64" s="281" t="s">
        <v>408</v>
      </c>
      <c r="J64" s="292">
        <v>903212</v>
      </c>
    </row>
    <row r="65" spans="3:10" ht="30">
      <c r="C65" s="293" t="s">
        <v>409</v>
      </c>
      <c r="D65" s="294">
        <v>481117</v>
      </c>
      <c r="E65" s="295"/>
      <c r="F65" s="294">
        <v>181200</v>
      </c>
      <c r="G65" s="294">
        <v>662317</v>
      </c>
      <c r="H65" s="293">
        <v>19.940000000000001</v>
      </c>
      <c r="I65" s="293">
        <v>186600</v>
      </c>
      <c r="J65" s="294">
        <v>848917</v>
      </c>
    </row>
    <row r="66" spans="3:10" ht="30">
      <c r="C66" s="288" t="s">
        <v>410</v>
      </c>
      <c r="D66" s="289">
        <v>90000</v>
      </c>
      <c r="E66" s="290">
        <v>330000</v>
      </c>
      <c r="F66" s="296"/>
      <c r="G66" s="290">
        <v>420000</v>
      </c>
      <c r="H66" s="284">
        <v>13.39</v>
      </c>
      <c r="I66" s="281"/>
      <c r="J66" s="297">
        <v>54295</v>
      </c>
    </row>
    <row r="67" spans="3:10" ht="30">
      <c r="C67" s="288" t="s">
        <v>411</v>
      </c>
      <c r="D67" s="289">
        <v>100000</v>
      </c>
      <c r="E67" s="281"/>
      <c r="F67" s="291">
        <v>908400</v>
      </c>
      <c r="G67" s="290">
        <v>1008400</v>
      </c>
      <c r="H67" s="284">
        <v>30.36</v>
      </c>
      <c r="I67" s="281"/>
      <c r="J67" s="281"/>
    </row>
    <row r="68" spans="3:10" ht="30">
      <c r="C68" s="288" t="s">
        <v>412</v>
      </c>
      <c r="D68" s="289">
        <v>548300</v>
      </c>
      <c r="E68" s="281"/>
      <c r="F68" s="296"/>
      <c r="G68" s="290">
        <v>548300</v>
      </c>
      <c r="H68" s="284">
        <v>16.510000000000002</v>
      </c>
      <c r="I68" s="281"/>
      <c r="J68" s="281"/>
    </row>
    <row r="69" spans="3:10" ht="30">
      <c r="C69" s="298">
        <v>1</v>
      </c>
      <c r="D69" s="289">
        <v>1683857</v>
      </c>
      <c r="E69" s="290">
        <v>410000</v>
      </c>
      <c r="F69" s="291">
        <v>1240600</v>
      </c>
      <c r="G69" s="299">
        <v>3334457</v>
      </c>
      <c r="H69" s="284">
        <v>100.38</v>
      </c>
      <c r="I69" s="281"/>
      <c r="J69" s="281"/>
    </row>
    <row r="70" spans="3:10" ht="27">
      <c r="C70" s="280"/>
      <c r="D70" s="280"/>
      <c r="E70" s="280"/>
      <c r="F70" s="280"/>
      <c r="G70" s="280"/>
      <c r="H70" s="280"/>
      <c r="I70" s="280"/>
      <c r="J70" s="280"/>
    </row>
  </sheetData>
  <mergeCells count="4">
    <mergeCell ref="D62:F62"/>
    <mergeCell ref="D3:F3"/>
    <mergeCell ref="G3:I3"/>
    <mergeCell ref="J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 jaipanya</dc:creator>
  <cp:lastModifiedBy>Jo_OiL_Jo Katang</cp:lastModifiedBy>
  <dcterms:created xsi:type="dcterms:W3CDTF">2025-06-20T15:32:29Z</dcterms:created>
  <dcterms:modified xsi:type="dcterms:W3CDTF">2025-07-15T15:46:11Z</dcterms:modified>
</cp:coreProperties>
</file>